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会社共有\70_案件管理\20_料金支援（コミュニティーガス）\＊テンプレート\料金算定サポートパック\"/>
    </mc:Choice>
  </mc:AlternateContent>
  <xr:revisionPtr revIDLastSave="0" documentId="13_ncr:1_{41A753FB-44BD-4B18-AF1C-841AAF2A9035}" xr6:coauthVersionLast="47" xr6:coauthVersionMax="47" xr10:uidLastSave="{00000000-0000-0000-0000-000000000000}"/>
  <bookViews>
    <workbookView xWindow="-110" yWindow="-110" windowWidth="19420" windowHeight="11500" xr2:uid="{EC7F4812-272B-4D51-AAB7-8DCADD781EBC}"/>
  </bookViews>
  <sheets>
    <sheet name="申込書" sheetId="4" r:id="rId1"/>
    <sheet name="Sシート（○○団地）" sheetId="2" r:id="rId2"/>
    <sheet name="Sシート（記入例）" sheetId="3" r:id="rId3"/>
    <sheet name="S一覧" sheetId="1" r:id="rId4"/>
  </sheets>
  <definedNames>
    <definedName name="_xlnm._FilterDatabase" localSheetId="0" hidden="1">申込書!$A$7:$Y$12</definedName>
    <definedName name="_xlnm.Print_Area" localSheetId="3">S一覧!$A$1:$AS$59</definedName>
    <definedName name="_xlnm.Print_Area" localSheetId="0">申込書!$A$1:$AV$42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G1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L49" i="1"/>
  <c r="M49" i="1" s="1"/>
  <c r="L46" i="1"/>
  <c r="M46" i="1" s="1"/>
  <c r="N46" i="1" s="1"/>
  <c r="P46" i="1" s="1"/>
  <c r="Q46" i="1" s="1"/>
  <c r="L45" i="1"/>
  <c r="M45" i="1" s="1"/>
  <c r="N45" i="1" s="1"/>
  <c r="P45" i="1" s="1"/>
  <c r="Q45" i="1" s="1"/>
  <c r="L44" i="1"/>
  <c r="M44" i="1" s="1"/>
  <c r="N44" i="1" s="1"/>
  <c r="P44" i="1" s="1"/>
  <c r="Q44" i="1" s="1"/>
  <c r="L43" i="1"/>
  <c r="M43" i="1" s="1"/>
  <c r="N43" i="1" s="1"/>
  <c r="P43" i="1" s="1"/>
  <c r="Q43" i="1" s="1"/>
  <c r="L42" i="1"/>
  <c r="M42" i="1" s="1"/>
  <c r="N42" i="1" s="1"/>
  <c r="P42" i="1" s="1"/>
  <c r="Q42" i="1" s="1"/>
  <c r="L41" i="1"/>
  <c r="M41" i="1" s="1"/>
  <c r="N41" i="1" s="1"/>
  <c r="P41" i="1" s="1"/>
  <c r="Q41" i="1" s="1"/>
  <c r="L40" i="1"/>
  <c r="M40" i="1" s="1"/>
  <c r="N40" i="1" s="1"/>
  <c r="P40" i="1" s="1"/>
  <c r="Q40" i="1" s="1"/>
  <c r="L33" i="1"/>
  <c r="M33" i="1" s="1"/>
  <c r="N33" i="1" s="1"/>
  <c r="P33" i="1" s="1"/>
  <c r="Q33" i="1" s="1"/>
  <c r="L32" i="1"/>
  <c r="M32" i="1" s="1"/>
  <c r="N32" i="1" s="1"/>
  <c r="P32" i="1" s="1"/>
  <c r="Q32" i="1" s="1"/>
  <c r="L31" i="1"/>
  <c r="M31" i="1" s="1"/>
  <c r="N31" i="1" s="1"/>
  <c r="P31" i="1" s="1"/>
  <c r="Q31" i="1" s="1"/>
  <c r="L30" i="1"/>
  <c r="M30" i="1" s="1"/>
  <c r="N30" i="1" s="1"/>
  <c r="P30" i="1" s="1"/>
  <c r="Q30" i="1" s="1"/>
  <c r="L29" i="1"/>
  <c r="M29" i="1" s="1"/>
  <c r="N29" i="1" s="1"/>
  <c r="P29" i="1" s="1"/>
  <c r="Q29" i="1" s="1"/>
  <c r="L28" i="1"/>
  <c r="M28" i="1" s="1"/>
  <c r="N28" i="1" s="1"/>
  <c r="P28" i="1" s="1"/>
  <c r="Q28" i="1" s="1"/>
  <c r="L27" i="1"/>
  <c r="M27" i="1" s="1"/>
  <c r="N27" i="1" s="1"/>
  <c r="P27" i="1" s="1"/>
  <c r="Q27" i="1" s="1"/>
  <c r="L26" i="1"/>
  <c r="M26" i="1" s="1"/>
  <c r="N26" i="1" s="1"/>
  <c r="P26" i="1" s="1"/>
  <c r="Q26" i="1" s="1"/>
  <c r="L25" i="1"/>
  <c r="M25" i="1" s="1"/>
  <c r="N25" i="1" s="1"/>
  <c r="P25" i="1" s="1"/>
  <c r="Q25" i="1" s="1"/>
  <c r="L24" i="1"/>
  <c r="M24" i="1" s="1"/>
  <c r="N24" i="1" s="1"/>
  <c r="P24" i="1" s="1"/>
  <c r="Q24" i="1" s="1"/>
  <c r="L23" i="1"/>
  <c r="M23" i="1" s="1"/>
  <c r="N23" i="1" s="1"/>
  <c r="P23" i="1" s="1"/>
  <c r="Q23" i="1" s="1"/>
  <c r="L22" i="1"/>
  <c r="M22" i="1" s="1"/>
  <c r="N22" i="1" s="1"/>
  <c r="P22" i="1" s="1"/>
  <c r="Q22" i="1" s="1"/>
  <c r="L21" i="1"/>
  <c r="M21" i="1" s="1"/>
  <c r="N21" i="1" s="1"/>
  <c r="P21" i="1" s="1"/>
  <c r="Q21" i="1" s="1"/>
  <c r="L20" i="1"/>
  <c r="M20" i="1" s="1"/>
  <c r="N20" i="1" s="1"/>
  <c r="P20" i="1" s="1"/>
  <c r="Q20" i="1" s="1"/>
  <c r="L19" i="1"/>
  <c r="M19" i="1" s="1"/>
  <c r="N19" i="1" s="1"/>
  <c r="P19" i="1" s="1"/>
  <c r="Q19" i="1" s="1"/>
  <c r="L18" i="1"/>
  <c r="M18" i="1" s="1"/>
  <c r="N18" i="1" s="1"/>
  <c r="P18" i="1" s="1"/>
  <c r="Q18" i="1" s="1"/>
  <c r="L17" i="1"/>
  <c r="M17" i="1" s="1"/>
  <c r="N17" i="1" s="1"/>
  <c r="P17" i="1" s="1"/>
  <c r="Q17" i="1" s="1"/>
  <c r="L16" i="1"/>
  <c r="M16" i="1" s="1"/>
  <c r="N16" i="1" s="1"/>
  <c r="P16" i="1" s="1"/>
  <c r="Q16" i="1" s="1"/>
  <c r="L15" i="1"/>
  <c r="M15" i="1" s="1"/>
  <c r="N15" i="1" s="1"/>
  <c r="P15" i="1" s="1"/>
  <c r="Q15" i="1" s="1"/>
  <c r="L14" i="1"/>
  <c r="M14" i="1" s="1"/>
  <c r="N14" i="1" s="1"/>
  <c r="P14" i="1" s="1"/>
  <c r="Q14" i="1" s="1"/>
  <c r="L47" i="1"/>
  <c r="M47" i="1" s="1"/>
  <c r="N47" i="1" s="1"/>
  <c r="P47" i="1" s="1"/>
  <c r="Q47" i="1" s="1"/>
  <c r="L39" i="1"/>
  <c r="M39" i="1" s="1"/>
  <c r="N39" i="1" s="1"/>
  <c r="P39" i="1" s="1"/>
  <c r="Q39" i="1" s="1"/>
  <c r="M38" i="1"/>
  <c r="N38" i="1" s="1"/>
  <c r="P38" i="1" s="1"/>
  <c r="Q38" i="1" s="1"/>
  <c r="L38" i="1"/>
  <c r="L37" i="1"/>
  <c r="M37" i="1" s="1"/>
  <c r="N37" i="1" s="1"/>
  <c r="P37" i="1" s="1"/>
  <c r="Q37" i="1" s="1"/>
  <c r="L36" i="1"/>
  <c r="M36" i="1" s="1"/>
  <c r="N36" i="1" s="1"/>
  <c r="P36" i="1" s="1"/>
  <c r="Q36" i="1" s="1"/>
  <c r="L35" i="1"/>
  <c r="M35" i="1" s="1"/>
  <c r="N35" i="1" s="1"/>
  <c r="P35" i="1" s="1"/>
  <c r="Q35" i="1" s="1"/>
  <c r="L34" i="1"/>
  <c r="M34" i="1" s="1"/>
  <c r="N34" i="1" s="1"/>
  <c r="P34" i="1" s="1"/>
  <c r="Q34" i="1" s="1"/>
  <c r="M13" i="1"/>
  <c r="N13" i="1" s="1"/>
  <c r="P13" i="1" s="1"/>
  <c r="Q13" i="1" s="1"/>
  <c r="L7" i="1"/>
  <c r="M7" i="1" s="1"/>
  <c r="N7" i="1" s="1"/>
  <c r="P7" i="1" s="1"/>
  <c r="Q7" i="1" s="1"/>
  <c r="L8" i="1"/>
  <c r="M8" i="1" s="1"/>
  <c r="N8" i="1" s="1"/>
  <c r="P8" i="1" s="1"/>
  <c r="Q8" i="1" s="1"/>
  <c r="L9" i="1"/>
  <c r="M9" i="1" s="1"/>
  <c r="N9" i="1" s="1"/>
  <c r="P9" i="1" s="1"/>
  <c r="Q9" i="1" s="1"/>
  <c r="L10" i="1"/>
  <c r="M10" i="1" s="1"/>
  <c r="N10" i="1" s="1"/>
  <c r="P10" i="1" s="1"/>
  <c r="Q10" i="1" s="1"/>
  <c r="L11" i="1"/>
  <c r="M11" i="1" s="1"/>
  <c r="N11" i="1" s="1"/>
  <c r="P11" i="1" s="1"/>
  <c r="Q11" i="1" s="1"/>
  <c r="L12" i="1"/>
  <c r="M12" i="1" s="1"/>
  <c r="N12" i="1" s="1"/>
  <c r="P12" i="1" s="1"/>
  <c r="Q12" i="1" s="1"/>
  <c r="L13" i="1"/>
  <c r="L48" i="1"/>
  <c r="M48" i="1" s="1"/>
  <c r="N48" i="1" s="1"/>
  <c r="P48" i="1" s="1"/>
  <c r="Q48" i="1" s="1"/>
  <c r="L50" i="1"/>
  <c r="M50" i="1" s="1"/>
  <c r="N50" i="1" s="1"/>
  <c r="P50" i="1" s="1"/>
  <c r="Q50" i="1" s="1"/>
  <c r="L51" i="1"/>
  <c r="M51" i="1" s="1"/>
  <c r="N51" i="1" s="1"/>
  <c r="P51" i="1" s="1"/>
  <c r="Q51" i="1" s="1"/>
  <c r="L52" i="1"/>
  <c r="M52" i="1" s="1"/>
  <c r="N52" i="1" s="1"/>
  <c r="P52" i="1" s="1"/>
  <c r="Q52" i="1" s="1"/>
  <c r="L53" i="1"/>
  <c r="M53" i="1" s="1"/>
  <c r="N53" i="1" s="1"/>
  <c r="P53" i="1" s="1"/>
  <c r="Q53" i="1" s="1"/>
  <c r="L54" i="1"/>
  <c r="M54" i="1" s="1"/>
  <c r="N54" i="1" s="1"/>
  <c r="P54" i="1" s="1"/>
  <c r="Q54" i="1" s="1"/>
  <c r="L55" i="1"/>
  <c r="M55" i="1" s="1"/>
  <c r="N55" i="1" s="1"/>
  <c r="P55" i="1" s="1"/>
  <c r="Q55" i="1" s="1"/>
  <c r="L56" i="1"/>
  <c r="M56" i="1" s="1"/>
  <c r="N56" i="1" s="1"/>
  <c r="P56" i="1" s="1"/>
  <c r="Q56" i="1" s="1"/>
  <c r="L57" i="1"/>
  <c r="M57" i="1" s="1"/>
  <c r="N57" i="1" s="1"/>
  <c r="P57" i="1" s="1"/>
  <c r="Q57" i="1" s="1"/>
  <c r="E18" i="2"/>
  <c r="E19" i="2" s="1"/>
  <c r="E20" i="2" s="1"/>
  <c r="E26" i="2"/>
  <c r="N49" i="1" l="1"/>
  <c r="P49" i="1" s="1"/>
  <c r="Q49" i="1" s="1"/>
  <c r="E22" i="2"/>
  <c r="E23" i="2" s="1"/>
  <c r="E50" i="2" s="1"/>
  <c r="E7" i="1" l="1"/>
  <c r="E59" i="1" l="1"/>
  <c r="AR7" i="1" l="1"/>
</calcChain>
</file>

<file path=xl/sharedStrings.xml><?xml version="1.0" encoding="utf-8"?>
<sst xmlns="http://schemas.openxmlformats.org/spreadsheetml/2006/main" count="590" uniqueCount="219">
  <si>
    <t>地点名</t>
    <rPh sb="0" eb="2">
      <t>チテン</t>
    </rPh>
    <rPh sb="2" eb="3">
      <t>メイ</t>
    </rPh>
    <phoneticPr fontId="4"/>
  </si>
  <si>
    <t>備考</t>
    <rPh sb="0" eb="2">
      <t>ビコウ</t>
    </rPh>
    <phoneticPr fontId="4"/>
  </si>
  <si>
    <t>収入の過不足・合計</t>
    <rPh sb="7" eb="9">
      <t>ゴウケイ</t>
    </rPh>
    <phoneticPr fontId="4"/>
  </si>
  <si>
    <t>基準平均原料価格</t>
    <phoneticPr fontId="4"/>
  </si>
  <si>
    <t>A群</t>
    <rPh sb="1" eb="2">
      <t>グン</t>
    </rPh>
    <phoneticPr fontId="4"/>
  </si>
  <si>
    <t>B群</t>
    <rPh sb="1" eb="2">
      <t>グン</t>
    </rPh>
    <phoneticPr fontId="4"/>
  </si>
  <si>
    <t>C群</t>
    <rPh sb="1" eb="2">
      <t>グン</t>
    </rPh>
    <phoneticPr fontId="4"/>
  </si>
  <si>
    <t>NO</t>
    <phoneticPr fontId="4"/>
  </si>
  <si>
    <t>許可地点数</t>
    <rPh sb="0" eb="2">
      <t>キョカ</t>
    </rPh>
    <rPh sb="2" eb="4">
      <t>チテン</t>
    </rPh>
    <rPh sb="4" eb="5">
      <t>スウ</t>
    </rPh>
    <phoneticPr fontId="4"/>
  </si>
  <si>
    <t>調定数</t>
    <rPh sb="0" eb="3">
      <t>チョウテイスウ</t>
    </rPh>
    <phoneticPr fontId="4"/>
  </si>
  <si>
    <t>調整額</t>
    <rPh sb="0" eb="2">
      <t>チョウセイ</t>
    </rPh>
    <rPh sb="2" eb="3">
      <t>ガク</t>
    </rPh>
    <phoneticPr fontId="4"/>
  </si>
  <si>
    <t>（税別）</t>
    <rPh sb="1" eb="2">
      <t>ゼイ</t>
    </rPh>
    <rPh sb="2" eb="3">
      <t>ベツ</t>
    </rPh>
    <phoneticPr fontId="4"/>
  </si>
  <si>
    <t>原料価格</t>
  </si>
  <si>
    <t>変動額</t>
  </si>
  <si>
    <t>（税込）</t>
    <rPh sb="1" eb="2">
      <t>ゼイ</t>
    </rPh>
    <rPh sb="2" eb="3">
      <t>コミ</t>
    </rPh>
    <phoneticPr fontId="4"/>
  </si>
  <si>
    <t>上限バンド</t>
    <rPh sb="0" eb="2">
      <t>ジョウゲン</t>
    </rPh>
    <phoneticPr fontId="4"/>
  </si>
  <si>
    <t>有／無</t>
    <rPh sb="0" eb="1">
      <t>アリ</t>
    </rPh>
    <rPh sb="2" eb="3">
      <t>ナシ</t>
    </rPh>
    <phoneticPr fontId="4"/>
  </si>
  <si>
    <t>毎月</t>
    <rPh sb="0" eb="2">
      <t>マイツキ</t>
    </rPh>
    <phoneticPr fontId="4"/>
  </si>
  <si>
    <t>上限バンド</t>
    <rPh sb="0" eb="2">
      <t>ジョウゲン</t>
    </rPh>
    <phoneticPr fontId="4"/>
  </si>
  <si>
    <t>比較</t>
    <rPh sb="0" eb="2">
      <t>ヒカク</t>
    </rPh>
    <phoneticPr fontId="4"/>
  </si>
  <si>
    <t>原料価格</t>
    <rPh sb="0" eb="2">
      <t>ゲンリョウ</t>
    </rPh>
    <rPh sb="2" eb="4">
      <t>カカク</t>
    </rPh>
    <phoneticPr fontId="4"/>
  </si>
  <si>
    <t>※北海道、青森、岩手、秋田：0.215　沖縄：0.202　その他：0.21　</t>
    <phoneticPr fontId="4"/>
  </si>
  <si>
    <t>都道府県</t>
    <rPh sb="0" eb="4">
      <t>トドウフケン</t>
    </rPh>
    <phoneticPr fontId="4"/>
  </si>
  <si>
    <t>1/産気率</t>
    <rPh sb="2" eb="4">
      <t>サンキ</t>
    </rPh>
    <rPh sb="4" eb="5">
      <t>リツ</t>
    </rPh>
    <phoneticPr fontId="4"/>
  </si>
  <si>
    <t>事業許可日</t>
    <rPh sb="0" eb="2">
      <t>ジギョウ</t>
    </rPh>
    <rPh sb="2" eb="4">
      <t>キョカ</t>
    </rPh>
    <rPh sb="4" eb="5">
      <t>ビ</t>
    </rPh>
    <phoneticPr fontId="4"/>
  </si>
  <si>
    <t>単独住宅</t>
    <rPh sb="0" eb="2">
      <t>タンドク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</si>
  <si>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</si>
  <si>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許可地点数</t>
    <rPh sb="0" eb="2">
      <t>キョカ</t>
    </rPh>
    <rPh sb="2" eb="5">
      <t>チテンスウ</t>
    </rPh>
    <phoneticPr fontId="4"/>
  </si>
  <si>
    <t>合計</t>
    <rPh sb="0" eb="2">
      <t>ゴウケイ</t>
    </rPh>
    <phoneticPr fontId="4"/>
  </si>
  <si>
    <t>一般供給約款（12ケ月の平均）</t>
    <rPh sb="0" eb="2">
      <t>イッパン</t>
    </rPh>
    <rPh sb="2" eb="4">
      <t>キョウキュウ</t>
    </rPh>
    <rPh sb="4" eb="6">
      <t>ヤッカン</t>
    </rPh>
    <rPh sb="9" eb="11">
      <t>カゲツ</t>
    </rPh>
    <rPh sb="12" eb="14">
      <t>ヘイキン</t>
    </rPh>
    <phoneticPr fontId="4"/>
  </si>
  <si>
    <t>土地</t>
    <rPh sb="0" eb="2">
      <t>トチ</t>
    </rPh>
    <phoneticPr fontId="4"/>
  </si>
  <si>
    <t>（ボンベ庫）</t>
    <rPh sb="4" eb="5">
      <t>コ</t>
    </rPh>
    <phoneticPr fontId="4"/>
  </si>
  <si>
    <t>建物</t>
    <rPh sb="0" eb="2">
      <t>タテモノ</t>
    </rPh>
    <phoneticPr fontId="4"/>
  </si>
  <si>
    <t>構築物</t>
    <rPh sb="0" eb="2">
      <t>コウチク</t>
    </rPh>
    <rPh sb="2" eb="3">
      <t>ブツ</t>
    </rPh>
    <phoneticPr fontId="4"/>
  </si>
  <si>
    <t>集合装置</t>
    <rPh sb="0" eb="2">
      <t>シュウゴウ</t>
    </rPh>
    <rPh sb="2" eb="4">
      <t>ソウチ</t>
    </rPh>
    <phoneticPr fontId="4"/>
  </si>
  <si>
    <t>選択約款</t>
    <rPh sb="0" eb="2">
      <t>センタク</t>
    </rPh>
    <rPh sb="2" eb="4">
      <t>ヤッカン</t>
    </rPh>
    <phoneticPr fontId="4"/>
  </si>
  <si>
    <t>特定大口</t>
    <rPh sb="0" eb="2">
      <t>トクテイ</t>
    </rPh>
    <rPh sb="2" eb="4">
      <t>オオグチ</t>
    </rPh>
    <phoneticPr fontId="4"/>
  </si>
  <si>
    <t>強制気化</t>
    <rPh sb="0" eb="2">
      <t>キョウセイ</t>
    </rPh>
    <rPh sb="2" eb="4">
      <t>キカ</t>
    </rPh>
    <phoneticPr fontId="4"/>
  </si>
  <si>
    <t>容器</t>
    <rPh sb="0" eb="2">
      <t>ヨウキ</t>
    </rPh>
    <phoneticPr fontId="4"/>
  </si>
  <si>
    <t>シリンダ</t>
    <phoneticPr fontId="4"/>
  </si>
  <si>
    <t>バルク</t>
    <phoneticPr fontId="4"/>
  </si>
  <si>
    <t>導管</t>
    <rPh sb="0" eb="2">
      <t>ドウカン</t>
    </rPh>
    <phoneticPr fontId="4"/>
  </si>
  <si>
    <t>メーター</t>
    <phoneticPr fontId="4"/>
  </si>
  <si>
    <t>備品</t>
    <rPh sb="0" eb="2">
      <t>ビヒン</t>
    </rPh>
    <phoneticPr fontId="4"/>
  </si>
  <si>
    <t>車両</t>
    <rPh sb="0" eb="2">
      <t>シャリョウ</t>
    </rPh>
    <phoneticPr fontId="4"/>
  </si>
  <si>
    <t xml:space="preserve">原料費調整
</t>
    <phoneticPr fontId="4"/>
  </si>
  <si>
    <t>毎月／３カ月</t>
    <phoneticPr fontId="4"/>
  </si>
  <si>
    <t>-</t>
    <phoneticPr fontId="4"/>
  </si>
  <si>
    <t>※対象外</t>
    <rPh sb="1" eb="4">
      <t>タイショウガイ</t>
    </rPh>
    <phoneticPr fontId="4"/>
  </si>
  <si>
    <t>許可日</t>
    <rPh sb="0" eb="3">
      <t>キョカビ</t>
    </rPh>
    <phoneticPr fontId="4"/>
  </si>
  <si>
    <t>5年使用</t>
    <rPh sb="1" eb="2">
      <t>ネン</t>
    </rPh>
    <rPh sb="2" eb="4">
      <t>シヨウ</t>
    </rPh>
    <phoneticPr fontId="4"/>
  </si>
  <si>
    <t>3年使用</t>
    <rPh sb="1" eb="2">
      <t>ネン</t>
    </rPh>
    <rPh sb="2" eb="4">
      <t>シヨウ</t>
    </rPh>
    <phoneticPr fontId="4"/>
  </si>
  <si>
    <t>10年使用</t>
    <rPh sb="2" eb="3">
      <t>ネン</t>
    </rPh>
    <rPh sb="3" eb="5">
      <t>シヨウ</t>
    </rPh>
    <phoneticPr fontId="4"/>
  </si>
  <si>
    <t>7年使用</t>
    <rPh sb="1" eb="2">
      <t>ネン</t>
    </rPh>
    <rPh sb="2" eb="4">
      <t>シヨウ</t>
    </rPh>
    <phoneticPr fontId="4"/>
  </si>
  <si>
    <t>基準単位料金（税込）</t>
    <rPh sb="0" eb="2">
      <t>キジュン</t>
    </rPh>
    <rPh sb="2" eb="4">
      <t>タンイ</t>
    </rPh>
    <rPh sb="4" eb="6">
      <t>リョウキン</t>
    </rPh>
    <rPh sb="7" eb="9">
      <t>ゼイコミ</t>
    </rPh>
    <phoneticPr fontId="4"/>
  </si>
  <si>
    <t>基本料金（税込）</t>
    <rPh sb="0" eb="2">
      <t>キホン</t>
    </rPh>
    <rPh sb="2" eb="4">
      <t>リョウキン</t>
    </rPh>
    <rPh sb="5" eb="7">
      <t>ゼイコミ</t>
    </rPh>
    <phoneticPr fontId="4"/>
  </si>
  <si>
    <t>調整額
（税込）</t>
    <rPh sb="0" eb="3">
      <t>チョウセイガク</t>
    </rPh>
    <rPh sb="5" eb="7">
      <t>ゼイコミ</t>
    </rPh>
    <phoneticPr fontId="4"/>
  </si>
  <si>
    <t>※自動計算</t>
    <rPh sb="1" eb="3">
      <t>ジドウ</t>
    </rPh>
    <rPh sb="3" eb="5">
      <t>ケイサン</t>
    </rPh>
    <phoneticPr fontId="4"/>
  </si>
  <si>
    <t>地域</t>
    <rPh sb="0" eb="2">
      <t>チイキ</t>
    </rPh>
    <phoneticPr fontId="4"/>
  </si>
  <si>
    <t>〇</t>
    <phoneticPr fontId="4"/>
  </si>
  <si>
    <t>販売量m3</t>
    <rPh sb="0" eb="3">
      <t>ハンバイリョウ</t>
    </rPh>
    <phoneticPr fontId="4"/>
  </si>
  <si>
    <r>
      <t>原料購入単価</t>
    </r>
    <r>
      <rPr>
        <b/>
        <sz val="12"/>
        <color rgb="FFFF0000"/>
        <rFont val="游ゴシック"/>
        <family val="3"/>
        <charset val="128"/>
        <scheme val="minor"/>
      </rPr>
      <t xml:space="preserve">
(税別）</t>
    </r>
    <rPh sb="8" eb="10">
      <t>ゼイベツ</t>
    </rPh>
    <phoneticPr fontId="4"/>
  </si>
  <si>
    <t>会社名：</t>
    <rPh sb="0" eb="2">
      <t>カイシャ</t>
    </rPh>
    <rPh sb="2" eb="3">
      <t>メイ</t>
    </rPh>
    <phoneticPr fontId="4"/>
  </si>
  <si>
    <t>作成日：</t>
    <rPh sb="0" eb="2">
      <t>サクセイ</t>
    </rPh>
    <rPh sb="2" eb="3">
      <t>ビ</t>
    </rPh>
    <phoneticPr fontId="4"/>
  </si>
  <si>
    <t>実績平均原料価格：</t>
    <phoneticPr fontId="4"/>
  </si>
  <si>
    <t>料金算定シミュレーション（簡易版）</t>
    <rPh sb="0" eb="2">
      <t>リョウキン</t>
    </rPh>
    <rPh sb="2" eb="4">
      <t>サンテイ</t>
    </rPh>
    <rPh sb="13" eb="15">
      <t>カンイ</t>
    </rPh>
    <rPh sb="15" eb="16">
      <t>バン</t>
    </rPh>
    <phoneticPr fontId="4"/>
  </si>
  <si>
    <t>※各設備について御社が負担しているか（〇：あり、-：なし）</t>
    <rPh sb="1" eb="2">
      <t>カク</t>
    </rPh>
    <rPh sb="2" eb="4">
      <t>セツビ</t>
    </rPh>
    <rPh sb="8" eb="10">
      <t>オンシャ</t>
    </rPh>
    <rPh sb="11" eb="13">
      <t>フタン</t>
    </rPh>
    <phoneticPr fontId="4"/>
  </si>
  <si>
    <t>※〇：あり、-：なし</t>
    <phoneticPr fontId="4"/>
  </si>
  <si>
    <t>※原則○（あり）でOK</t>
    <rPh sb="1" eb="3">
      <t>ゲンソク</t>
    </rPh>
    <phoneticPr fontId="4"/>
  </si>
  <si>
    <t>※なしで算定</t>
    <rPh sb="4" eb="6">
      <t>サンテイ</t>
    </rPh>
    <phoneticPr fontId="4"/>
  </si>
  <si>
    <t>算定基準・その他補足説明</t>
    <rPh sb="0" eb="2">
      <t>サンテイ</t>
    </rPh>
    <rPh sb="2" eb="4">
      <t>キジュン</t>
    </rPh>
    <rPh sb="7" eb="8">
      <t>タ</t>
    </rPh>
    <rPh sb="8" eb="10">
      <t>ホソク</t>
    </rPh>
    <rPh sb="10" eb="12">
      <t>セツメイ</t>
    </rPh>
    <phoneticPr fontId="4"/>
  </si>
  <si>
    <t>（XX月度）</t>
    <rPh sb="3" eb="4">
      <t>ガツ</t>
    </rPh>
    <rPh sb="4" eb="5">
      <t>ド</t>
    </rPh>
    <phoneticPr fontId="4"/>
  </si>
  <si>
    <t>（３ケ月平均kg）</t>
    <rPh sb="2" eb="4">
      <t>カゲツ</t>
    </rPh>
    <rPh sb="4" eb="6">
      <t>ヘイキン</t>
    </rPh>
    <phoneticPr fontId="4"/>
  </si>
  <si>
    <t>（直近３ケ月平均kg）</t>
    <rPh sb="1" eb="3">
      <t>チョッキン</t>
    </rPh>
    <rPh sb="4" eb="6">
      <t>カゲツ</t>
    </rPh>
    <rPh sb="6" eb="8">
      <t>ヘイキン</t>
    </rPh>
    <phoneticPr fontId="4"/>
  </si>
  <si>
    <t>CIF or CP／MB</t>
    <phoneticPr fontId="4"/>
  </si>
  <si>
    <t>CIF or CP/MB</t>
    <phoneticPr fontId="4"/>
  </si>
  <si>
    <t>毎月/３カ月</t>
    <phoneticPr fontId="4"/>
  </si>
  <si>
    <t>有/無</t>
    <rPh sb="0" eb="1">
      <t>アリ</t>
    </rPh>
    <rPh sb="2" eb="3">
      <t>ナシ</t>
    </rPh>
    <phoneticPr fontId="4"/>
  </si>
  <si>
    <t>地点名：</t>
    <rPh sb="0" eb="3">
      <t>チテンメイ</t>
    </rPh>
    <phoneticPr fontId="4"/>
  </si>
  <si>
    <t>説明</t>
    <rPh sb="0" eb="2">
      <t>セツメイ</t>
    </rPh>
    <phoneticPr fontId="4"/>
  </si>
  <si>
    <t>入力値</t>
    <rPh sb="0" eb="2">
      <t>ニュウリョク</t>
    </rPh>
    <rPh sb="2" eb="3">
      <t>チ</t>
    </rPh>
    <phoneticPr fontId="4"/>
  </si>
  <si>
    <r>
      <t>原料購入単価</t>
    </r>
    <r>
      <rPr>
        <b/>
        <sz val="11"/>
        <color rgb="FFFF0000"/>
        <rFont val="游ゴシック"/>
        <family val="3"/>
        <charset val="128"/>
        <scheme val="minor"/>
      </rPr>
      <t xml:space="preserve">
(税別）</t>
    </r>
    <rPh sb="8" eb="10">
      <t>ゼイベツ</t>
    </rPh>
    <phoneticPr fontId="4"/>
  </si>
  <si>
    <t>必須</t>
    <rPh sb="0" eb="2">
      <t>ヒッスウ</t>
    </rPh>
    <phoneticPr fontId="4"/>
  </si>
  <si>
    <t>項目</t>
    <rPh sb="0" eb="2">
      <t>コウモク</t>
    </rPh>
    <phoneticPr fontId="4"/>
  </si>
  <si>
    <t>道路占用料</t>
    <rPh sb="0" eb="2">
      <t>ドウロ</t>
    </rPh>
    <rPh sb="2" eb="5">
      <t>センヨウリョウ</t>
    </rPh>
    <phoneticPr fontId="4"/>
  </si>
  <si>
    <t>□あり      ■ なし</t>
  </si>
  <si>
    <t>□あり      ■ なし</t>
    <phoneticPr fontId="4"/>
  </si>
  <si>
    <t>最初に事業許可を受けた日</t>
    <rPh sb="0" eb="2">
      <t>サイショ</t>
    </rPh>
    <rPh sb="3" eb="7">
      <t>ジギョウキョカ</t>
    </rPh>
    <rPh sb="8" eb="9">
      <t>ウ</t>
    </rPh>
    <rPh sb="11" eb="12">
      <t>ヒ</t>
    </rPh>
    <phoneticPr fontId="4"/>
  </si>
  <si>
    <t>CIF</t>
  </si>
  <si>
    <t>CIF</t>
    <phoneticPr fontId="4"/>
  </si>
  <si>
    <t>有</t>
    <rPh sb="0" eb="1">
      <t>ア</t>
    </rPh>
    <phoneticPr fontId="4"/>
  </si>
  <si>
    <t>許可地点数とこの２つの合計が一致するのようお願いします。まず共同住宅数を数え、残りは単独住宅としてください。※集合とは、３階建て以上の集合物件となります。</t>
    <phoneticPr fontId="4"/>
  </si>
  <si>
    <t>一般供給約款
（12ケ月の平均）</t>
    <rPh sb="0" eb="2">
      <t>イッパン</t>
    </rPh>
    <rPh sb="2" eb="4">
      <t>キョウキュウ</t>
    </rPh>
    <rPh sb="4" eb="6">
      <t>ヤッカン</t>
    </rPh>
    <rPh sb="10" eb="12">
      <t>カゲツ</t>
    </rPh>
    <rPh sb="13" eb="15">
      <t>ヘイキン</t>
    </rPh>
    <phoneticPr fontId="4"/>
  </si>
  <si>
    <t>■ あり      □ なし</t>
  </si>
  <si>
    <t>■ あり      □ なし</t>
    <phoneticPr fontId="4"/>
  </si>
  <si>
    <t>許可日で算定</t>
    <rPh sb="0" eb="3">
      <t>キョカビ</t>
    </rPh>
    <rPh sb="4" eb="6">
      <t>サンテイ</t>
    </rPh>
    <phoneticPr fontId="4"/>
  </si>
  <si>
    <t>道路占用料</t>
    <phoneticPr fontId="4"/>
  </si>
  <si>
    <t>（凡例）■あり、□なし</t>
    <phoneticPr fontId="4"/>
  </si>
  <si>
    <t>実績平均原料価格：</t>
    <rPh sb="0" eb="2">
      <t>ジッセキ</t>
    </rPh>
    <rPh sb="2" eb="4">
      <t>ヘイキン</t>
    </rPh>
    <rPh sb="4" eb="6">
      <t>ゲンリョウ</t>
    </rPh>
    <rPh sb="6" eb="8">
      <t>カカク</t>
    </rPh>
    <phoneticPr fontId="4"/>
  </si>
  <si>
    <t>調整額（税込）：</t>
    <rPh sb="0" eb="2">
      <t>チョウセイ</t>
    </rPh>
    <rPh sb="2" eb="3">
      <t>ガク</t>
    </rPh>
    <rPh sb="4" eb="6">
      <t>ゼイコミ</t>
    </rPh>
    <phoneticPr fontId="4"/>
  </si>
  <si>
    <t>□ あり      ■ なし</t>
    <phoneticPr fontId="4"/>
  </si>
  <si>
    <t>□ あり      □ なし</t>
    <phoneticPr fontId="4"/>
  </si>
  <si>
    <t xml:space="preserve">北海道  </t>
  </si>
  <si>
    <t xml:space="preserve">青森県  </t>
  </si>
  <si>
    <t xml:space="preserve">岩手県  </t>
  </si>
  <si>
    <t xml:space="preserve">宮城県  </t>
  </si>
  <si>
    <t xml:space="preserve">秋田県  </t>
  </si>
  <si>
    <t xml:space="preserve">山形県  </t>
  </si>
  <si>
    <t xml:space="preserve">福島県  </t>
  </si>
  <si>
    <t xml:space="preserve">茨城県  </t>
  </si>
  <si>
    <t xml:space="preserve">栃木県  </t>
  </si>
  <si>
    <t xml:space="preserve">群馬県  </t>
  </si>
  <si>
    <t xml:space="preserve">埼玉県  </t>
  </si>
  <si>
    <t xml:space="preserve">千葉県  </t>
  </si>
  <si>
    <t xml:space="preserve">東京都  </t>
  </si>
  <si>
    <t xml:space="preserve">神奈川県  </t>
  </si>
  <si>
    <t xml:space="preserve">新潟県  </t>
  </si>
  <si>
    <t xml:space="preserve">富山県  </t>
  </si>
  <si>
    <t xml:space="preserve">石川県  </t>
  </si>
  <si>
    <t xml:space="preserve">福井県  </t>
  </si>
  <si>
    <t xml:space="preserve">山梨県  </t>
  </si>
  <si>
    <t xml:space="preserve">長野県  </t>
  </si>
  <si>
    <t xml:space="preserve">岐阜県  </t>
  </si>
  <si>
    <t xml:space="preserve">静岡県  </t>
  </si>
  <si>
    <t xml:space="preserve">愛知県  </t>
  </si>
  <si>
    <t xml:space="preserve">三重県  </t>
  </si>
  <si>
    <t xml:space="preserve">滋賀県  </t>
  </si>
  <si>
    <t xml:space="preserve">京都府  </t>
  </si>
  <si>
    <t xml:space="preserve">大阪府  </t>
  </si>
  <si>
    <t xml:space="preserve">兵庫県  </t>
  </si>
  <si>
    <t xml:space="preserve">奈良県  </t>
  </si>
  <si>
    <t xml:space="preserve">和歌山県  </t>
  </si>
  <si>
    <t xml:space="preserve">鳥取県  </t>
  </si>
  <si>
    <t xml:space="preserve">島根県  </t>
  </si>
  <si>
    <t xml:space="preserve">岡山県  </t>
  </si>
  <si>
    <t xml:space="preserve">広島県  </t>
  </si>
  <si>
    <t xml:space="preserve">山口県  </t>
  </si>
  <si>
    <t xml:space="preserve">徳島県  </t>
  </si>
  <si>
    <t xml:space="preserve">香川県  </t>
  </si>
  <si>
    <t xml:space="preserve">愛媛県  </t>
  </si>
  <si>
    <t xml:space="preserve">高知県  </t>
  </si>
  <si>
    <t xml:space="preserve">福岡県  </t>
  </si>
  <si>
    <t xml:space="preserve">佐賀県  </t>
  </si>
  <si>
    <t xml:space="preserve">長崎県  </t>
  </si>
  <si>
    <t xml:space="preserve">熊本県  </t>
  </si>
  <si>
    <t xml:space="preserve">大分県  </t>
  </si>
  <si>
    <t xml:space="preserve">宮崎県  </t>
  </si>
  <si>
    <t xml:space="preserve">鹿児島県  </t>
  </si>
  <si>
    <t>沖縄県</t>
  </si>
  <si>
    <t>北海道、青森、岩手、秋田：0.215
沖縄：0.202、その他：0.21　</t>
    <phoneticPr fontId="4"/>
  </si>
  <si>
    <t>不明の場合「なし」で算定</t>
    <rPh sb="0" eb="2">
      <t>フメイ</t>
    </rPh>
    <rPh sb="3" eb="5">
      <t>バアイ</t>
    </rPh>
    <rPh sb="10" eb="12">
      <t>サンテイ</t>
    </rPh>
    <phoneticPr fontId="4"/>
  </si>
  <si>
    <t>7年使用したものとして算定</t>
    <rPh sb="1" eb="2">
      <t>ネン</t>
    </rPh>
    <rPh sb="2" eb="4">
      <t>シヨウ</t>
    </rPh>
    <rPh sb="11" eb="13">
      <t>サンテイ</t>
    </rPh>
    <phoneticPr fontId="4"/>
  </si>
  <si>
    <t>10年使用したものとして算定</t>
    <rPh sb="2" eb="3">
      <t>ネン</t>
    </rPh>
    <rPh sb="3" eb="5">
      <t>シヨウ</t>
    </rPh>
    <rPh sb="12" eb="14">
      <t>サンテイ</t>
    </rPh>
    <phoneticPr fontId="4"/>
  </si>
  <si>
    <t>5年使用したものとして算定</t>
    <rPh sb="1" eb="2">
      <t>ネン</t>
    </rPh>
    <rPh sb="2" eb="4">
      <t>シヨウ</t>
    </rPh>
    <rPh sb="11" eb="13">
      <t>サンテイ</t>
    </rPh>
    <phoneticPr fontId="4"/>
  </si>
  <si>
    <t>3年使用したものとして算定</t>
    <rPh sb="1" eb="2">
      <t>ネン</t>
    </rPh>
    <rPh sb="2" eb="4">
      <t>シヨウ</t>
    </rPh>
    <rPh sb="11" eb="13">
      <t>サンテイ</t>
    </rPh>
    <phoneticPr fontId="4"/>
  </si>
  <si>
    <t>約款の料金表を記入してください。
小数点まだ正確に記入してください。</t>
    <rPh sb="0" eb="2">
      <t>ヤッカン</t>
    </rPh>
    <rPh sb="3" eb="5">
      <t>リョウキン</t>
    </rPh>
    <rPh sb="5" eb="6">
      <t>ヒョウ</t>
    </rPh>
    <rPh sb="7" eb="9">
      <t>キニュウ</t>
    </rPh>
    <rPh sb="17" eb="20">
      <t>ショウスウテン</t>
    </rPh>
    <rPh sb="22" eb="24">
      <t>セイカク</t>
    </rPh>
    <rPh sb="25" eb="27">
      <t>キニュウ</t>
    </rPh>
    <phoneticPr fontId="4"/>
  </si>
  <si>
    <t>自動計算</t>
    <rPh sb="0" eb="2">
      <t>ジドウ</t>
    </rPh>
    <rPh sb="2" eb="4">
      <t>ケイサン</t>
    </rPh>
    <phoneticPr fontId="4"/>
  </si>
  <si>
    <t>料金算定入力シート（簡易版）</t>
    <rPh sb="0" eb="2">
      <t>リョウキン</t>
    </rPh>
    <rPh sb="2" eb="4">
      <t>サンテイ</t>
    </rPh>
    <rPh sb="4" eb="6">
      <t>ニュウリョク</t>
    </rPh>
    <rPh sb="10" eb="12">
      <t>カンイ</t>
    </rPh>
    <rPh sb="12" eb="13">
      <t>バン</t>
    </rPh>
    <phoneticPr fontId="4"/>
  </si>
  <si>
    <t>名古屋市</t>
    <rPh sb="0" eb="4">
      <t>ナゴヤシ</t>
    </rPh>
    <phoneticPr fontId="4"/>
  </si>
  <si>
    <t>○○団地</t>
    <rPh sb="2" eb="4">
      <t>ダンチ</t>
    </rPh>
    <phoneticPr fontId="4"/>
  </si>
  <si>
    <t>簡易版では対象外</t>
    <rPh sb="0" eb="2">
      <t>カンイ</t>
    </rPh>
    <rPh sb="2" eb="3">
      <t>バン</t>
    </rPh>
    <rPh sb="5" eb="8">
      <t>タイショウガイ</t>
    </rPh>
    <phoneticPr fontId="4"/>
  </si>
  <si>
    <t>※団地分シートをコピーして作成してください。※         　　を記入してください。
※団地が多い場合「S一覧」シートをお使いください。</t>
    <rPh sb="1" eb="3">
      <t>ダンチ</t>
    </rPh>
    <rPh sb="3" eb="4">
      <t>ブン</t>
    </rPh>
    <rPh sb="13" eb="15">
      <t>サクセイ</t>
    </rPh>
    <rPh sb="46" eb="48">
      <t>ダンチ</t>
    </rPh>
    <rPh sb="49" eb="50">
      <t>オオ</t>
    </rPh>
    <rPh sb="51" eb="53">
      <t>バアイ</t>
    </rPh>
    <rPh sb="63" eb="64">
      <t>ツカ</t>
    </rPh>
    <phoneticPr fontId="4"/>
  </si>
  <si>
    <t>ー</t>
  </si>
  <si>
    <t>ー</t>
    <phoneticPr fontId="4"/>
  </si>
  <si>
    <t>CP/MB</t>
    <phoneticPr fontId="4"/>
  </si>
  <si>
    <t>3ヶ月</t>
    <rPh sb="2" eb="3">
      <t>ゲツ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</si>
  <si>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</si>
  <si>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</si>
  <si>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XX</t>
    <phoneticPr fontId="4"/>
  </si>
  <si>
    <t>○○県</t>
    <rPh sb="2" eb="3">
      <t>ケン</t>
    </rPh>
    <phoneticPr fontId="4"/>
  </si>
  <si>
    <t>○○市</t>
    <rPh sb="2" eb="3">
      <t>シ</t>
    </rPh>
    <phoneticPr fontId="4"/>
  </si>
  <si>
    <r>
      <t>地域</t>
    </r>
    <r>
      <rPr>
        <b/>
        <sz val="10"/>
        <color theme="1"/>
        <rFont val="游ゴシック"/>
        <family val="3"/>
        <charset val="128"/>
        <scheme val="minor"/>
      </rPr>
      <t xml:space="preserve">
（任意）</t>
    </r>
    <rPh sb="0" eb="2">
      <t>チイキ</t>
    </rPh>
    <rPh sb="4" eb="6">
      <t>ニンイ</t>
    </rPh>
    <phoneticPr fontId="4"/>
  </si>
  <si>
    <t>○○ガス株式会社</t>
    <rPh sb="4" eb="6">
      <t>カブシキ</t>
    </rPh>
    <rPh sb="6" eb="8">
      <t>カイシャ</t>
    </rPh>
    <phoneticPr fontId="4"/>
  </si>
  <si>
    <t>会社名</t>
  </si>
  <si>
    <t>電話番号</t>
  </si>
  <si>
    <t>ご担当者</t>
  </si>
  <si>
    <t>ご担当者・E-mail</t>
  </si>
  <si>
    <t>１．料金改定したい団地は？</t>
  </si>
  <si>
    <t>２．団地数を教えてください。</t>
  </si>
  <si>
    <t>５．選択約款はありますか？</t>
  </si>
  <si>
    <t>料金改定支援サービス・申込書</t>
    <rPh sb="0" eb="2">
      <t>リョウキン</t>
    </rPh>
    <rPh sb="2" eb="4">
      <t>カイテイ</t>
    </rPh>
    <rPh sb="4" eb="6">
      <t>シエン</t>
    </rPh>
    <rPh sb="11" eb="13">
      <t>モウシコミ</t>
    </rPh>
    <rPh sb="13" eb="14">
      <t>ショ</t>
    </rPh>
    <phoneticPr fontId="4"/>
  </si>
  <si>
    <t>申込日：</t>
    <rPh sb="0" eb="2">
      <t>モウシコミ</t>
    </rPh>
    <rPh sb="2" eb="3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</si>
  <si>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</si>
  <si>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</si>
  <si>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</si>
  <si>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自由化団地</t>
    <phoneticPr fontId="4"/>
  </si>
  <si>
    <t>経過措置団地（料金改定は推奨できません）</t>
    <phoneticPr fontId="4"/>
  </si>
  <si>
    <t>指定旧供給地点団地</t>
    <phoneticPr fontId="4"/>
  </si>
  <si>
    <t>３．原料費調整の基準を教えてください。（約款を確認してください）</t>
    <phoneticPr fontId="4"/>
  </si>
  <si>
    <t>４．上限バンドあり・なしを教えてください。（約款を確認してください）</t>
    <rPh sb="2" eb="4">
      <t>ジョウゲン</t>
    </rPh>
    <phoneticPr fontId="4"/>
  </si>
  <si>
    <t>あり</t>
    <phoneticPr fontId="4"/>
  </si>
  <si>
    <t>なし</t>
    <phoneticPr fontId="4"/>
  </si>
  <si>
    <t>５．原料費調整の周期を教えてください。（約款を確認してください）</t>
    <rPh sb="2" eb="5">
      <t>ゲンリョウヒ</t>
    </rPh>
    <rPh sb="5" eb="7">
      <t>チョウセイ</t>
    </rPh>
    <rPh sb="8" eb="10">
      <t>シュウキ</t>
    </rPh>
    <rPh sb="11" eb="12">
      <t>オシ</t>
    </rPh>
    <phoneticPr fontId="4"/>
  </si>
  <si>
    <t>３ヶ月</t>
    <rPh sb="2" eb="3">
      <t>ゲツ</t>
    </rPh>
    <phoneticPr fontId="4"/>
  </si>
  <si>
    <t>混在</t>
    <rPh sb="0" eb="2">
      <t>コンザイ</t>
    </rPh>
    <phoneticPr fontId="4"/>
  </si>
  <si>
    <t>６．今回取り組みたいテーマは？</t>
    <phoneticPr fontId="4"/>
  </si>
  <si>
    <t>料金改定（値上）</t>
    <phoneticPr fontId="4"/>
  </si>
  <si>
    <t>上限バンド撤廃</t>
    <phoneticPr fontId="4"/>
  </si>
  <si>
    <t>料金の統一化</t>
    <phoneticPr fontId="4"/>
  </si>
  <si>
    <t>CP/MBへの変更</t>
    <phoneticPr fontId="4"/>
  </si>
  <si>
    <t>）</t>
    <phoneticPr fontId="4"/>
  </si>
  <si>
    <t>８．ご紹介いただきましたか？会社名ご記入ください。</t>
    <phoneticPr fontId="4"/>
  </si>
  <si>
    <t>７．料金改定の実施時期を教えてください。</t>
    <rPh sb="2" eb="4">
      <t>リョウキン</t>
    </rPh>
    <rPh sb="4" eb="6">
      <t>カイテイ</t>
    </rPh>
    <rPh sb="7" eb="9">
      <t>ジッシ</t>
    </rPh>
    <rPh sb="9" eb="11">
      <t>ジキ</t>
    </rPh>
    <rPh sb="12" eb="13">
      <t>オシ</t>
    </rPh>
    <phoneticPr fontId="4"/>
  </si>
  <si>
    <t>頃</t>
    <rPh sb="0" eb="1">
      <t>コロ</t>
    </rPh>
    <phoneticPr fontId="4"/>
  </si>
  <si>
    <t>～</t>
    <phoneticPr fontId="4"/>
  </si>
  <si>
    <t>※</t>
    <phoneticPr fontId="4"/>
  </si>
  <si>
    <t>をご記入ください。</t>
    <rPh sb="2" eb="4">
      <t>キニュウ</t>
    </rPh>
    <phoneticPr fontId="4"/>
  </si>
  <si>
    <t>（当社記入欄）</t>
    <rPh sb="1" eb="3">
      <t>トウシャ</t>
    </rPh>
    <rPh sb="3" eb="5">
      <t>キニュウ</t>
    </rPh>
    <rPh sb="5" eb="6">
      <t>ラン</t>
    </rPh>
    <phoneticPr fontId="4"/>
  </si>
  <si>
    <t>その他　（</t>
    <rPh sb="2" eb="3">
      <t>タ</t>
    </rPh>
    <phoneticPr fontId="4"/>
  </si>
  <si>
    <t>■シミュレーションについて</t>
    <phoneticPr fontId="4"/>
  </si>
  <si>
    <t>・２回目以降は、当社より「料金改定入力シート（詳細版）」をお送りします。</t>
    <rPh sb="2" eb="3">
      <t>カイ</t>
    </rPh>
    <rPh sb="3" eb="4">
      <t>メ</t>
    </rPh>
    <rPh sb="4" eb="6">
      <t>イコウ</t>
    </rPh>
    <rPh sb="8" eb="10">
      <t>トウシャ</t>
    </rPh>
    <rPh sb="13" eb="15">
      <t>リョウキン</t>
    </rPh>
    <rPh sb="15" eb="17">
      <t>カイテイ</t>
    </rPh>
    <rPh sb="17" eb="19">
      <t>ニュウリョク</t>
    </rPh>
    <rPh sb="23" eb="25">
      <t>ショウサイ</t>
    </rPh>
    <rPh sb="25" eb="26">
      <t>バン</t>
    </rPh>
    <rPh sb="30" eb="31">
      <t>オク</t>
    </rPh>
    <phoneticPr fontId="4"/>
  </si>
  <si>
    <t>・初めての場合、「料金算定入力シート（簡易版）」をコピーして団地分をご記入頂くか、「料金算定シミュレーション（簡易版）」シートに</t>
    <rPh sb="1" eb="2">
      <t>ハジ</t>
    </rPh>
    <rPh sb="5" eb="7">
      <t>バアイ</t>
    </rPh>
    <rPh sb="30" eb="32">
      <t>ダンチ</t>
    </rPh>
    <rPh sb="32" eb="33">
      <t>ブン</t>
    </rPh>
    <rPh sb="35" eb="37">
      <t>キニュウ</t>
    </rPh>
    <rPh sb="37" eb="38">
      <t>イタダ</t>
    </rPh>
    <phoneticPr fontId="4"/>
  </si>
  <si>
    <t>　ご記入ください。</t>
    <phoneticPr fontId="4"/>
  </si>
  <si>
    <t>全</t>
    <rPh sb="0" eb="1">
      <t>ゼン</t>
    </rPh>
    <phoneticPr fontId="4"/>
  </si>
  <si>
    <t>団地</t>
    <rPh sb="0" eb="2">
      <t>ダンチ</t>
    </rPh>
    <phoneticPr fontId="4"/>
  </si>
  <si>
    <t>料金改定実施：</t>
    <rPh sb="0" eb="2">
      <t>リョウキン</t>
    </rPh>
    <rPh sb="2" eb="4">
      <t>カイテイ</t>
    </rPh>
    <rPh sb="4" eb="6">
      <t>ジッシ</t>
    </rPh>
    <phoneticPr fontId="4"/>
  </si>
  <si>
    <t>団地中、</t>
    <rPh sb="0" eb="2">
      <t>ダンチ</t>
    </rPh>
    <rPh sb="2" eb="3">
      <t>チュウ</t>
    </rPh>
    <phoneticPr fontId="4"/>
  </si>
  <si>
    <t>【確認事項】</t>
    <rPh sb="1" eb="3">
      <t>カクニン</t>
    </rPh>
    <rPh sb="3" eb="5">
      <t>ジコウ</t>
    </rPh>
    <phoneticPr fontId="4"/>
  </si>
  <si>
    <t>申込者：</t>
    <rPh sb="0" eb="2">
      <t>モウシコミ</t>
    </rPh>
    <rPh sb="2" eb="3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</si>
</sst>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00;[Red]\-#,##0.0000"/>
    <numFmt numFmtId="178" formatCode="0.0000"/>
    <numFmt numFmtId="179" formatCode="#,##0.000_ "/>
    <numFmt numFmtId="180" formatCode="yyyy/mm/dd;@"/>
    <numFmt numFmtId="181" formatCode="#,##0.0;[Red]\-#,##0.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69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9" fillId="0" borderId="5" xfId="0" applyFont="1" applyBorder="1" applyAlignment="1">
      <alignment horizontal="center" vertical="top"/>
    </xf>
    <xf numFmtId="38" fontId="0" fillId="0" borderId="0" xfId="1" applyFont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4" fontId="0" fillId="0" borderId="0" xfId="0" applyNumberFormat="1" applyAlignment="1">
      <alignment horizontal="right"/>
    </xf>
    <xf numFmtId="0" fontId="9" fillId="0" borderId="5" xfId="0" applyFont="1" applyBorder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top"/>
    </xf>
    <xf numFmtId="38" fontId="9" fillId="3" borderId="0" xfId="1" applyFont="1" applyFill="1" applyAlignment="1">
      <alignment vertical="center"/>
    </xf>
    <xf numFmtId="0" fontId="7" fillId="0" borderId="0" xfId="0" applyFont="1" applyAlignment="1">
      <alignment horizontal="center" vertical="top"/>
    </xf>
    <xf numFmtId="176" fontId="7" fillId="0" borderId="0" xfId="0" applyNumberFormat="1" applyFont="1" applyAlignment="1">
      <alignment horizontal="center" vertical="top"/>
    </xf>
    <xf numFmtId="38" fontId="7" fillId="0" borderId="0" xfId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40" fontId="7" fillId="0" borderId="0" xfId="0" applyNumberFormat="1" applyFont="1" applyAlignment="1">
      <alignment horizontal="right" vertical="top" indent="1"/>
    </xf>
    <xf numFmtId="38" fontId="7" fillId="0" borderId="0" xfId="1" applyFont="1" applyAlignment="1">
      <alignment horizontal="right" vertical="top" indent="1"/>
    </xf>
    <xf numFmtId="176" fontId="7" fillId="0" borderId="0" xfId="0" applyNumberFormat="1" applyFont="1" applyAlignment="1">
      <alignment horizontal="right" vertical="top" inden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6" fillId="5" borderId="1" xfId="0" applyFont="1" applyFill="1" applyBorder="1" applyAlignment="1">
      <alignment horizontal="center" vertical="top"/>
    </xf>
    <xf numFmtId="38" fontId="6" fillId="5" borderId="1" xfId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/>
    </xf>
    <xf numFmtId="40" fontId="6" fillId="5" borderId="1" xfId="1" applyNumberFormat="1" applyFont="1" applyFill="1" applyBorder="1" applyAlignment="1">
      <alignment horizontal="center" vertical="top" shrinkToFit="1"/>
    </xf>
    <xf numFmtId="40" fontId="14" fillId="5" borderId="1" xfId="1" applyNumberFormat="1" applyFont="1" applyFill="1" applyBorder="1" applyAlignment="1">
      <alignment horizontal="center" vertical="top" shrinkToFit="1"/>
    </xf>
    <xf numFmtId="38" fontId="14" fillId="5" borderId="1" xfId="1" applyFont="1" applyFill="1" applyBorder="1" applyAlignment="1">
      <alignment horizontal="center" vertical="top" wrapText="1"/>
    </xf>
    <xf numFmtId="38" fontId="14" fillId="5" borderId="1" xfId="1" applyFont="1" applyFill="1" applyBorder="1" applyAlignment="1">
      <alignment horizontal="center" vertical="top" shrinkToFi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quotePrefix="1" applyFont="1" applyFill="1" applyBorder="1" applyAlignment="1">
      <alignment horizontal="center" vertical="top" wrapText="1"/>
    </xf>
    <xf numFmtId="40" fontId="6" fillId="2" borderId="11" xfId="1" applyNumberFormat="1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/>
    </xf>
    <xf numFmtId="9" fontId="6" fillId="2" borderId="12" xfId="0" applyNumberFormat="1" applyFont="1" applyFill="1" applyBorder="1" applyAlignment="1">
      <alignment horizontal="center" vertical="top"/>
    </xf>
    <xf numFmtId="38" fontId="14" fillId="2" borderId="12" xfId="1" applyFont="1" applyFill="1" applyBorder="1" applyAlignment="1">
      <alignment horizontal="center" vertical="top" wrapText="1"/>
    </xf>
    <xf numFmtId="40" fontId="14" fillId="2" borderId="12" xfId="1" applyNumberFormat="1" applyFont="1" applyFill="1" applyBorder="1" applyAlignment="1">
      <alignment horizontal="center" vertical="top" shrinkToFit="1"/>
    </xf>
    <xf numFmtId="40" fontId="14" fillId="2" borderId="14" xfId="1" applyNumberFormat="1" applyFont="1" applyFill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top"/>
    </xf>
    <xf numFmtId="40" fontId="14" fillId="4" borderId="12" xfId="1" applyNumberFormat="1" applyFont="1" applyFill="1" applyBorder="1" applyAlignment="1">
      <alignment horizontal="center" vertical="top" shrinkToFit="1"/>
    </xf>
    <xf numFmtId="38" fontId="14" fillId="4" borderId="12" xfId="1" applyFont="1" applyFill="1" applyBorder="1" applyAlignment="1">
      <alignment horizontal="center" vertical="top" wrapText="1"/>
    </xf>
    <xf numFmtId="40" fontId="6" fillId="4" borderId="11" xfId="1" applyNumberFormat="1" applyFont="1" applyFill="1" applyBorder="1" applyAlignment="1">
      <alignment horizontal="center" vertical="top" shrinkToFit="1"/>
    </xf>
    <xf numFmtId="40" fontId="6" fillId="4" borderId="17" xfId="1" applyNumberFormat="1" applyFont="1" applyFill="1" applyBorder="1" applyAlignment="1">
      <alignment horizontal="center" vertical="top" shrinkToFit="1"/>
    </xf>
    <xf numFmtId="40" fontId="14" fillId="4" borderId="19" xfId="1" applyNumberFormat="1" applyFont="1" applyFill="1" applyBorder="1" applyAlignment="1">
      <alignment horizontal="center" vertical="top" shrinkToFit="1"/>
    </xf>
    <xf numFmtId="40" fontId="14" fillId="5" borderId="22" xfId="1" applyNumberFormat="1" applyFont="1" applyFill="1" applyBorder="1" applyAlignment="1">
      <alignment horizontal="center" vertical="top" shrinkToFit="1"/>
    </xf>
    <xf numFmtId="0" fontId="6" fillId="5" borderId="6" xfId="0" applyFont="1" applyFill="1" applyBorder="1" applyAlignment="1">
      <alignment horizontal="center" vertical="top" wrapText="1"/>
    </xf>
    <xf numFmtId="38" fontId="14" fillId="5" borderId="21" xfId="1" applyFont="1" applyFill="1" applyBorder="1" applyAlignment="1">
      <alignment horizontal="center" vertical="top" wrapText="1"/>
    </xf>
    <xf numFmtId="0" fontId="15" fillId="5" borderId="22" xfId="0" applyFont="1" applyFill="1" applyBorder="1" applyAlignment="1">
      <alignment horizontal="center" vertical="top"/>
    </xf>
    <xf numFmtId="38" fontId="14" fillId="7" borderId="19" xfId="1" applyFont="1" applyFill="1" applyBorder="1" applyAlignment="1">
      <alignment horizontal="center" vertical="top" wrapText="1"/>
    </xf>
    <xf numFmtId="38" fontId="14" fillId="7" borderId="12" xfId="1" applyFont="1" applyFill="1" applyBorder="1" applyAlignment="1">
      <alignment horizontal="center" vertical="top" wrapText="1"/>
    </xf>
    <xf numFmtId="40" fontId="6" fillId="5" borderId="4" xfId="1" applyNumberFormat="1" applyFont="1" applyFill="1" applyBorder="1" applyAlignment="1">
      <alignment horizontal="center" vertical="top" shrinkToFit="1"/>
    </xf>
    <xf numFmtId="0" fontId="16" fillId="0" borderId="1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6" fillId="5" borderId="4" xfId="0" applyFont="1" applyFill="1" applyBorder="1" applyAlignment="1">
      <alignment horizontal="center" vertical="top"/>
    </xf>
    <xf numFmtId="38" fontId="6" fillId="5" borderId="21" xfId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40" fontId="19" fillId="5" borderId="1" xfId="1" applyNumberFormat="1" applyFont="1" applyFill="1" applyBorder="1" applyAlignment="1">
      <alignment horizontal="center" vertical="top" shrinkToFit="1"/>
    </xf>
    <xf numFmtId="40" fontId="19" fillId="5" borderId="4" xfId="1" applyNumberFormat="1" applyFont="1" applyFill="1" applyBorder="1" applyAlignment="1">
      <alignment horizontal="center" vertical="top" shrinkToFit="1"/>
    </xf>
    <xf numFmtId="40" fontId="19" fillId="5" borderId="21" xfId="1" applyNumberFormat="1" applyFont="1" applyFill="1" applyBorder="1" applyAlignment="1">
      <alignment horizontal="center" vertical="top" shrinkToFit="1"/>
    </xf>
    <xf numFmtId="0" fontId="16" fillId="0" borderId="26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180" fontId="16" fillId="0" borderId="17" xfId="0" applyNumberFormat="1" applyFont="1" applyBorder="1" applyAlignment="1">
      <alignment horizontal="center" vertical="top" wrapText="1"/>
    </xf>
    <xf numFmtId="38" fontId="16" fillId="0" borderId="11" xfId="1" applyFont="1" applyBorder="1" applyAlignment="1">
      <alignment horizontal="right" vertical="top" wrapText="1"/>
    </xf>
    <xf numFmtId="40" fontId="16" fillId="0" borderId="11" xfId="1" applyNumberFormat="1" applyFont="1" applyBorder="1" applyAlignment="1">
      <alignment vertical="top" wrapText="1"/>
    </xf>
    <xf numFmtId="40" fontId="11" fillId="0" borderId="11" xfId="1" applyNumberFormat="1" applyFont="1" applyFill="1" applyBorder="1" applyAlignment="1">
      <alignment vertical="top" wrapText="1"/>
    </xf>
    <xf numFmtId="40" fontId="16" fillId="0" borderId="13" xfId="1" applyNumberFormat="1" applyFont="1" applyFill="1" applyBorder="1" applyAlignment="1">
      <alignment vertical="top" wrapText="1"/>
    </xf>
    <xf numFmtId="177" fontId="11" fillId="0" borderId="17" xfId="1" applyNumberFormat="1" applyFont="1" applyFill="1" applyBorder="1" applyAlignment="1">
      <alignment horizontal="right" vertical="top" wrapText="1" indent="1"/>
    </xf>
    <xf numFmtId="177" fontId="11" fillId="0" borderId="11" xfId="1" applyNumberFormat="1" applyFont="1" applyFill="1" applyBorder="1" applyAlignment="1">
      <alignment horizontal="right" vertical="top" wrapText="1" indent="1"/>
    </xf>
    <xf numFmtId="177" fontId="16" fillId="0" borderId="11" xfId="0" applyNumberFormat="1" applyFont="1" applyBorder="1" applyAlignment="1">
      <alignment horizontal="right" vertical="top" wrapText="1" indent="1"/>
    </xf>
    <xf numFmtId="177" fontId="16" fillId="6" borderId="23" xfId="1" applyNumberFormat="1" applyFont="1" applyFill="1" applyBorder="1" applyAlignment="1">
      <alignment horizontal="right" vertical="top" wrapText="1" indent="1"/>
    </xf>
    <xf numFmtId="0" fontId="11" fillId="0" borderId="15" xfId="0" applyFont="1" applyBorder="1" applyAlignment="1">
      <alignment horizontal="left" vertical="top" wrapText="1"/>
    </xf>
    <xf numFmtId="180" fontId="16" fillId="0" borderId="30" xfId="0" applyNumberFormat="1" applyFont="1" applyBorder="1" applyAlignment="1">
      <alignment horizontal="center" vertical="top" wrapText="1"/>
    </xf>
    <xf numFmtId="176" fontId="16" fillId="0" borderId="27" xfId="0" applyNumberFormat="1" applyFont="1" applyBorder="1" applyAlignment="1">
      <alignment horizontal="center" vertical="top" wrapText="1"/>
    </xf>
    <xf numFmtId="179" fontId="16" fillId="0" borderId="27" xfId="0" applyNumberFormat="1" applyFont="1" applyBorder="1" applyAlignment="1">
      <alignment horizontal="center" vertical="top" wrapText="1"/>
    </xf>
    <xf numFmtId="178" fontId="16" fillId="0" borderId="27" xfId="0" applyNumberFormat="1" applyFont="1" applyBorder="1" applyAlignment="1">
      <alignment horizontal="right" vertical="top" wrapText="1"/>
    </xf>
    <xf numFmtId="38" fontId="16" fillId="0" borderId="27" xfId="1" applyFont="1" applyBorder="1" applyAlignment="1">
      <alignment vertical="top" wrapText="1"/>
    </xf>
    <xf numFmtId="40" fontId="11" fillId="0" borderId="27" xfId="1" applyNumberFormat="1" applyFont="1" applyFill="1" applyBorder="1" applyAlignment="1">
      <alignment vertical="top" wrapText="1"/>
    </xf>
    <xf numFmtId="40" fontId="16" fillId="0" borderId="31" xfId="1" applyNumberFormat="1" applyFont="1" applyFill="1" applyBorder="1" applyAlignment="1">
      <alignment vertical="top" wrapText="1"/>
    </xf>
    <xf numFmtId="38" fontId="11" fillId="0" borderId="30" xfId="1" applyFont="1" applyFill="1" applyBorder="1" applyAlignment="1">
      <alignment horizontal="right" vertical="top" wrapText="1" indent="1"/>
    </xf>
    <xf numFmtId="38" fontId="11" fillId="0" borderId="27" xfId="1" applyFont="1" applyFill="1" applyBorder="1" applyAlignment="1">
      <alignment horizontal="right" vertical="top" wrapText="1" indent="1"/>
    </xf>
    <xf numFmtId="38" fontId="16" fillId="0" borderId="27" xfId="0" applyNumberFormat="1" applyFont="1" applyBorder="1" applyAlignment="1">
      <alignment horizontal="right" vertical="top" wrapText="1" indent="1"/>
    </xf>
    <xf numFmtId="40" fontId="16" fillId="0" borderId="27" xfId="0" applyNumberFormat="1" applyFont="1" applyBorder="1" applyAlignment="1">
      <alignment horizontal="right" vertical="top" wrapText="1" indent="1"/>
    </xf>
    <xf numFmtId="177" fontId="16" fillId="6" borderId="32" xfId="1" applyNumberFormat="1" applyFont="1" applyFill="1" applyBorder="1" applyAlignment="1">
      <alignment horizontal="right" vertical="top" wrapText="1" indent="1"/>
    </xf>
    <xf numFmtId="0" fontId="11" fillId="0" borderId="33" xfId="0" applyFont="1" applyBorder="1" applyAlignment="1">
      <alignment horizontal="left" vertical="top" wrapText="1"/>
    </xf>
    <xf numFmtId="180" fontId="16" fillId="0" borderId="19" xfId="0" applyNumberFormat="1" applyFont="1" applyBorder="1" applyAlignment="1">
      <alignment horizontal="center" vertical="top" wrapText="1"/>
    </xf>
    <xf numFmtId="176" fontId="16" fillId="0" borderId="12" xfId="0" applyNumberFormat="1" applyFont="1" applyBorder="1" applyAlignment="1">
      <alignment horizontal="center" vertical="top" wrapText="1"/>
    </xf>
    <xf numFmtId="179" fontId="16" fillId="0" borderId="12" xfId="0" applyNumberFormat="1" applyFont="1" applyBorder="1" applyAlignment="1">
      <alignment horizontal="center" vertical="top" wrapText="1"/>
    </xf>
    <xf numFmtId="178" fontId="16" fillId="0" borderId="12" xfId="0" applyNumberFormat="1" applyFont="1" applyBorder="1" applyAlignment="1">
      <alignment horizontal="right" vertical="top" wrapText="1"/>
    </xf>
    <xf numFmtId="38" fontId="16" fillId="0" borderId="12" xfId="1" applyFont="1" applyBorder="1" applyAlignment="1">
      <alignment vertical="top" wrapText="1"/>
    </xf>
    <xf numFmtId="40" fontId="11" fillId="0" borderId="12" xfId="1" applyNumberFormat="1" applyFont="1" applyFill="1" applyBorder="1" applyAlignment="1">
      <alignment vertical="top" wrapText="1"/>
    </xf>
    <xf numFmtId="40" fontId="16" fillId="0" borderId="14" xfId="1" applyNumberFormat="1" applyFont="1" applyFill="1" applyBorder="1" applyAlignment="1">
      <alignment vertical="top" wrapText="1"/>
    </xf>
    <xf numFmtId="38" fontId="11" fillId="0" borderId="19" xfId="1" applyFont="1" applyFill="1" applyBorder="1" applyAlignment="1">
      <alignment horizontal="right" vertical="top" wrapText="1" indent="1"/>
    </xf>
    <xf numFmtId="38" fontId="11" fillId="0" borderId="12" xfId="1" applyFont="1" applyFill="1" applyBorder="1" applyAlignment="1">
      <alignment horizontal="right" vertical="top" wrapText="1" indent="1"/>
    </xf>
    <xf numFmtId="38" fontId="16" fillId="0" borderId="12" xfId="0" applyNumberFormat="1" applyFont="1" applyBorder="1" applyAlignment="1">
      <alignment horizontal="right" vertical="top" wrapText="1" indent="1"/>
    </xf>
    <xf numFmtId="40" fontId="16" fillId="0" borderId="12" xfId="0" applyNumberFormat="1" applyFont="1" applyBorder="1" applyAlignment="1">
      <alignment horizontal="right" vertical="top" wrapText="1" indent="1"/>
    </xf>
    <xf numFmtId="177" fontId="16" fillId="6" borderId="24" xfId="1" applyNumberFormat="1" applyFont="1" applyFill="1" applyBorder="1" applyAlignment="1">
      <alignment horizontal="right" vertical="top" wrapText="1" indent="1"/>
    </xf>
    <xf numFmtId="0" fontId="11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6" fillId="2" borderId="12" xfId="0" applyFont="1" applyFill="1" applyBorder="1" applyAlignment="1">
      <alignment horizontal="center" vertical="top" shrinkToFit="1"/>
    </xf>
    <xf numFmtId="0" fontId="6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40" fontId="5" fillId="2" borderId="4" xfId="1" applyNumberFormat="1" applyFont="1" applyFill="1" applyBorder="1" applyAlignment="1">
      <alignment horizontal="left" vertical="top" shrinkToFit="1"/>
    </xf>
    <xf numFmtId="40" fontId="5" fillId="4" borderId="4" xfId="1" applyNumberFormat="1" applyFont="1" applyFill="1" applyBorder="1" applyAlignment="1">
      <alignment horizontal="left" vertical="top" shrinkToFit="1"/>
    </xf>
    <xf numFmtId="0" fontId="5" fillId="2" borderId="4" xfId="0" applyFont="1" applyFill="1" applyBorder="1" applyAlignment="1">
      <alignment horizontal="left" vertical="top" shrinkToFit="1"/>
    </xf>
    <xf numFmtId="38" fontId="5" fillId="2" borderId="4" xfId="1" applyFont="1" applyFill="1" applyBorder="1" applyAlignment="1">
      <alignment horizontal="left" vertical="top" shrinkToFit="1"/>
    </xf>
    <xf numFmtId="9" fontId="5" fillId="2" borderId="4" xfId="0" applyNumberFormat="1" applyFont="1" applyFill="1" applyBorder="1" applyAlignment="1">
      <alignment horizontal="left" vertical="top" shrinkToFit="1"/>
    </xf>
    <xf numFmtId="38" fontId="5" fillId="4" borderId="4" xfId="1" applyFont="1" applyFill="1" applyBorder="1" applyAlignment="1">
      <alignment horizontal="left" vertical="top" shrinkToFit="1"/>
    </xf>
    <xf numFmtId="38" fontId="5" fillId="2" borderId="13" xfId="1" applyFont="1" applyFill="1" applyBorder="1" applyAlignment="1">
      <alignment horizontal="left" vertical="top" shrinkToFit="1"/>
    </xf>
    <xf numFmtId="0" fontId="0" fillId="3" borderId="11" xfId="0" applyFill="1" applyBorder="1" applyAlignment="1">
      <alignment horizontal="center" vertical="center"/>
    </xf>
    <xf numFmtId="40" fontId="5" fillId="2" borderId="31" xfId="1" applyNumberFormat="1" applyFont="1" applyFill="1" applyBorder="1" applyAlignment="1">
      <alignment horizontal="left" vertical="top" shrinkToFit="1"/>
    </xf>
    <xf numFmtId="0" fontId="0" fillId="3" borderId="27" xfId="0" applyFill="1" applyBorder="1" applyAlignment="1">
      <alignment horizontal="center" vertical="center"/>
    </xf>
    <xf numFmtId="40" fontId="5" fillId="2" borderId="14" xfId="1" applyNumberFormat="1" applyFont="1" applyFill="1" applyBorder="1" applyAlignment="1">
      <alignment horizontal="left" vertical="top" shrinkToFit="1"/>
    </xf>
    <xf numFmtId="0" fontId="5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top" shrinkToFit="1"/>
    </xf>
    <xf numFmtId="0" fontId="5" fillId="2" borderId="14" xfId="0" applyFont="1" applyFill="1" applyBorder="1" applyAlignment="1">
      <alignment horizontal="left" vertical="top" shrinkToFit="1"/>
    </xf>
    <xf numFmtId="0" fontId="0" fillId="3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 wrapText="1"/>
    </xf>
    <xf numFmtId="9" fontId="7" fillId="0" borderId="4" xfId="0" applyNumberFormat="1" applyFont="1" applyBorder="1" applyAlignment="1">
      <alignment horizontal="center" vertical="top"/>
    </xf>
    <xf numFmtId="38" fontId="7" fillId="0" borderId="13" xfId="1" applyFont="1" applyFill="1" applyBorder="1" applyAlignment="1">
      <alignment horizontal="center" vertical="top" wrapText="1"/>
    </xf>
    <xf numFmtId="40" fontId="7" fillId="0" borderId="31" xfId="1" applyNumberFormat="1" applyFont="1" applyFill="1" applyBorder="1" applyAlignment="1">
      <alignment horizontal="center" vertical="top" shrinkToFit="1"/>
    </xf>
    <xf numFmtId="40" fontId="7" fillId="0" borderId="14" xfId="1" applyNumberFormat="1" applyFont="1" applyFill="1" applyBorder="1" applyAlignment="1">
      <alignment horizontal="center" vertical="top" shrinkToFit="1"/>
    </xf>
    <xf numFmtId="40" fontId="7" fillId="0" borderId="4" xfId="1" applyNumberFormat="1" applyFont="1" applyFill="1" applyBorder="1" applyAlignment="1">
      <alignment horizontal="center" vertical="top" shrinkToFit="1"/>
    </xf>
    <xf numFmtId="38" fontId="7" fillId="0" borderId="4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38" fontId="6" fillId="5" borderId="6" xfId="1" applyFont="1" applyFill="1" applyBorder="1" applyAlignment="1">
      <alignment horizontal="center" vertical="top" wrapText="1"/>
    </xf>
    <xf numFmtId="180" fontId="16" fillId="0" borderId="1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38" fontId="5" fillId="7" borderId="13" xfId="1" applyFont="1" applyFill="1" applyBorder="1" applyAlignment="1">
      <alignment horizontal="left" vertical="top" shrinkToFit="1"/>
    </xf>
    <xf numFmtId="40" fontId="7" fillId="0" borderId="13" xfId="1" applyNumberFormat="1" applyFont="1" applyFill="1" applyBorder="1" applyAlignment="1">
      <alignment horizontal="center" vertical="top" shrinkToFit="1"/>
    </xf>
    <xf numFmtId="38" fontId="5" fillId="7" borderId="31" xfId="1" applyFont="1" applyFill="1" applyBorder="1" applyAlignment="1">
      <alignment horizontal="left" vertical="top" shrinkToFit="1"/>
    </xf>
    <xf numFmtId="38" fontId="5" fillId="7" borderId="14" xfId="1" applyFont="1" applyFill="1" applyBorder="1" applyAlignment="1">
      <alignment horizontal="left" vertical="top" shrinkToFit="1"/>
    </xf>
    <xf numFmtId="176" fontId="16" fillId="0" borderId="23" xfId="0" applyNumberFormat="1" applyFont="1" applyBorder="1" applyAlignment="1">
      <alignment horizontal="right" vertical="top" wrapText="1" indent="1"/>
    </xf>
    <xf numFmtId="176" fontId="16" fillId="0" borderId="32" xfId="0" applyNumberFormat="1" applyFont="1" applyBorder="1" applyAlignment="1">
      <alignment horizontal="right" vertical="top" wrapText="1" indent="1"/>
    </xf>
    <xf numFmtId="176" fontId="16" fillId="0" borderId="24" xfId="0" applyNumberFormat="1" applyFont="1" applyBorder="1" applyAlignment="1">
      <alignment horizontal="right" vertical="top" wrapText="1" indent="1"/>
    </xf>
    <xf numFmtId="0" fontId="20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2" fontId="16" fillId="6" borderId="27" xfId="0" applyNumberFormat="1" applyFont="1" applyFill="1" applyBorder="1" applyAlignment="1">
      <alignment horizontal="center" vertical="top" wrapText="1"/>
    </xf>
    <xf numFmtId="178" fontId="16" fillId="6" borderId="27" xfId="0" applyNumberFormat="1" applyFont="1" applyFill="1" applyBorder="1" applyAlignment="1">
      <alignment horizontal="center" vertical="top" wrapText="1"/>
    </xf>
    <xf numFmtId="2" fontId="16" fillId="6" borderId="12" xfId="0" applyNumberFormat="1" applyFont="1" applyFill="1" applyBorder="1" applyAlignment="1">
      <alignment horizontal="center" vertical="top" wrapText="1"/>
    </xf>
    <xf numFmtId="178" fontId="16" fillId="6" borderId="12" xfId="0" applyNumberFormat="1" applyFont="1" applyFill="1" applyBorder="1" applyAlignment="1">
      <alignment horizontal="center" vertical="top" wrapText="1"/>
    </xf>
    <xf numFmtId="177" fontId="11" fillId="3" borderId="11" xfId="1" applyNumberFormat="1" applyFont="1" applyFill="1" applyBorder="1" applyAlignment="1">
      <alignment horizontal="right" vertical="top" wrapText="1" indent="6"/>
    </xf>
    <xf numFmtId="177" fontId="16" fillId="3" borderId="11" xfId="0" applyNumberFormat="1" applyFont="1" applyFill="1" applyBorder="1" applyAlignment="1">
      <alignment horizontal="right" vertical="top" wrapText="1" indent="6"/>
    </xf>
    <xf numFmtId="180" fontId="17" fillId="3" borderId="2" xfId="0" applyNumberFormat="1" applyFont="1" applyFill="1" applyBorder="1" applyAlignment="1">
      <alignment horizontal="center" vertical="center"/>
    </xf>
    <xf numFmtId="38" fontId="17" fillId="3" borderId="2" xfId="1" applyFont="1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81" fontId="0" fillId="3" borderId="1" xfId="1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 indent="6"/>
    </xf>
    <xf numFmtId="38" fontId="20" fillId="0" borderId="1" xfId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top"/>
    </xf>
    <xf numFmtId="9" fontId="22" fillId="0" borderId="1" xfId="0" applyNumberFormat="1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40" fontId="22" fillId="0" borderId="1" xfId="1" applyNumberFormat="1" applyFont="1" applyFill="1" applyBorder="1" applyAlignment="1">
      <alignment horizontal="left" vertical="top" shrinkToFit="1"/>
    </xf>
    <xf numFmtId="38" fontId="22" fillId="0" borderId="1" xfId="1" applyFont="1" applyFill="1" applyBorder="1" applyAlignment="1">
      <alignment horizontal="left" vertical="top" wrapText="1"/>
    </xf>
    <xf numFmtId="40" fontId="23" fillId="0" borderId="1" xfId="1" applyNumberFormat="1" applyFont="1" applyFill="1" applyBorder="1" applyAlignment="1">
      <alignment horizontal="left" vertical="top" shrinkToFit="1"/>
    </xf>
    <xf numFmtId="40" fontId="20" fillId="0" borderId="1" xfId="1" applyNumberFormat="1" applyFont="1" applyFill="1" applyBorder="1" applyAlignment="1">
      <alignment horizontal="left" vertical="top" shrinkToFit="1"/>
    </xf>
    <xf numFmtId="0" fontId="23" fillId="0" borderId="1" xfId="0" applyFont="1" applyBorder="1" applyAlignment="1">
      <alignment horizontal="left" vertical="top"/>
    </xf>
    <xf numFmtId="14" fontId="0" fillId="3" borderId="1" xfId="0" applyNumberFormat="1" applyFill="1" applyBorder="1" applyAlignment="1">
      <alignment horizontal="center" vertical="center"/>
    </xf>
    <xf numFmtId="180" fontId="16" fillId="0" borderId="11" xfId="0" applyNumberFormat="1" applyFont="1" applyBorder="1" applyAlignment="1">
      <alignment horizontal="center" vertical="top" wrapText="1"/>
    </xf>
    <xf numFmtId="180" fontId="16" fillId="0" borderId="26" xfId="0" applyNumberFormat="1" applyFont="1" applyBorder="1" applyAlignment="1">
      <alignment horizontal="center" vertical="top" wrapText="1"/>
    </xf>
    <xf numFmtId="180" fontId="16" fillId="0" borderId="3" xfId="0" applyNumberFormat="1" applyFont="1" applyBorder="1" applyAlignment="1">
      <alignment horizontal="center" vertical="top" wrapText="1"/>
    </xf>
    <xf numFmtId="180" fontId="16" fillId="0" borderId="27" xfId="0" applyNumberFormat="1" applyFont="1" applyBorder="1" applyAlignment="1">
      <alignment horizontal="center" vertical="top" wrapText="1"/>
    </xf>
    <xf numFmtId="176" fontId="16" fillId="6" borderId="27" xfId="0" applyNumberFormat="1" applyFont="1" applyFill="1" applyBorder="1" applyAlignment="1">
      <alignment horizontal="center" vertical="top" wrapText="1"/>
    </xf>
    <xf numFmtId="176" fontId="16" fillId="6" borderId="12" xfId="0" applyNumberFormat="1" applyFont="1" applyFill="1" applyBorder="1" applyAlignment="1">
      <alignment horizontal="center" vertical="top" wrapText="1"/>
    </xf>
    <xf numFmtId="176" fontId="16" fillId="0" borderId="3" xfId="0" applyNumberFormat="1" applyFont="1" applyBorder="1" applyAlignment="1">
      <alignment horizontal="center" vertical="top" wrapText="1"/>
    </xf>
    <xf numFmtId="176" fontId="16" fillId="6" borderId="3" xfId="0" applyNumberFormat="1" applyFont="1" applyFill="1" applyBorder="1" applyAlignment="1">
      <alignment horizontal="center" vertical="top" wrapText="1"/>
    </xf>
    <xf numFmtId="179" fontId="16" fillId="0" borderId="3" xfId="0" applyNumberFormat="1" applyFont="1" applyBorder="1" applyAlignment="1">
      <alignment horizontal="center" vertical="top" wrapText="1"/>
    </xf>
    <xf numFmtId="2" fontId="16" fillId="6" borderId="3" xfId="0" applyNumberFormat="1" applyFont="1" applyFill="1" applyBorder="1" applyAlignment="1">
      <alignment horizontal="center" vertical="top" wrapText="1"/>
    </xf>
    <xf numFmtId="178" fontId="16" fillId="6" borderId="3" xfId="0" applyNumberFormat="1" applyFont="1" applyFill="1" applyBorder="1" applyAlignment="1">
      <alignment horizontal="center" vertical="top" wrapText="1"/>
    </xf>
    <xf numFmtId="180" fontId="16" fillId="0" borderId="12" xfId="0" applyNumberFormat="1" applyFont="1" applyBorder="1" applyAlignment="1">
      <alignment horizontal="center" vertical="top" wrapText="1"/>
    </xf>
    <xf numFmtId="38" fontId="16" fillId="6" borderId="11" xfId="1" applyFont="1" applyFill="1" applyBorder="1" applyAlignment="1">
      <alignment horizontal="right" vertical="top" wrapText="1"/>
    </xf>
    <xf numFmtId="38" fontId="16" fillId="6" borderId="27" xfId="1" applyFont="1" applyFill="1" applyBorder="1" applyAlignment="1">
      <alignment horizontal="right" vertical="top" wrapText="1"/>
    </xf>
    <xf numFmtId="38" fontId="16" fillId="6" borderId="12" xfId="1" applyFont="1" applyFill="1" applyBorder="1" applyAlignment="1">
      <alignment horizontal="right" vertical="top" wrapText="1"/>
    </xf>
    <xf numFmtId="0" fontId="16" fillId="0" borderId="11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27" xfId="0" applyFont="1" applyBorder="1">
      <alignment vertical="center"/>
    </xf>
    <xf numFmtId="0" fontId="16" fillId="0" borderId="12" xfId="0" applyFont="1" applyBorder="1" applyAlignment="1">
      <alignment horizontal="center" vertical="top"/>
    </xf>
    <xf numFmtId="0" fontId="16" fillId="0" borderId="12" xfId="0" applyFont="1" applyBorder="1">
      <alignment vertical="center"/>
    </xf>
    <xf numFmtId="180" fontId="6" fillId="3" borderId="2" xfId="0" applyNumberFormat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4" xfId="0" applyBorder="1">
      <alignment vertical="center"/>
    </xf>
    <xf numFmtId="0" fontId="24" fillId="0" borderId="0" xfId="0" applyFont="1" applyAlignment="1">
      <alignment horizontal="center"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10" xfId="0" applyFont="1" applyFill="1" applyBorder="1" applyAlignment="1">
      <alignment vertical="top"/>
    </xf>
    <xf numFmtId="0" fontId="5" fillId="4" borderId="41" xfId="0" applyFont="1" applyFill="1" applyBorder="1" applyAlignment="1">
      <alignment vertical="top"/>
    </xf>
    <xf numFmtId="0" fontId="5" fillId="4" borderId="34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5" fillId="4" borderId="36" xfId="0" applyFont="1" applyFill="1" applyBorder="1" applyAlignment="1">
      <alignment vertical="top"/>
    </xf>
    <xf numFmtId="0" fontId="5" fillId="4" borderId="8" xfId="0" applyFont="1" applyFill="1" applyBorder="1" applyAlignment="1">
      <alignment vertical="top"/>
    </xf>
    <xf numFmtId="0" fontId="5" fillId="4" borderId="2" xfId="0" applyFont="1" applyFill="1" applyBorder="1" applyAlignment="1">
      <alignment vertical="top"/>
    </xf>
    <xf numFmtId="0" fontId="5" fillId="4" borderId="9" xfId="0" applyFont="1" applyFill="1" applyBorder="1" applyAlignment="1">
      <alignment vertical="top"/>
    </xf>
    <xf numFmtId="0" fontId="5" fillId="4" borderId="10" xfId="0" applyFont="1" applyFill="1" applyBorder="1">
      <alignment vertical="center"/>
    </xf>
    <xf numFmtId="0" fontId="5" fillId="4" borderId="41" xfId="0" applyFont="1" applyFill="1" applyBorder="1">
      <alignment vertical="center"/>
    </xf>
    <xf numFmtId="0" fontId="5" fillId="4" borderId="34" xfId="0" applyFont="1" applyFill="1" applyBorder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6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24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2" xfId="0" applyBorder="1" applyAlignment="1">
      <alignment vertical="center" shrinkToFit="1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shrinkToFit="1"/>
    </xf>
    <xf numFmtId="0" fontId="5" fillId="2" borderId="16" xfId="0" applyFont="1" applyFill="1" applyBorder="1" applyAlignment="1">
      <alignment horizontal="left" vertical="top" shrinkToFit="1"/>
    </xf>
    <xf numFmtId="40" fontId="5" fillId="2" borderId="10" xfId="1" applyNumberFormat="1" applyFont="1" applyFill="1" applyBorder="1" applyAlignment="1">
      <alignment horizontal="left" vertical="top" shrinkToFit="1"/>
    </xf>
    <xf numFmtId="40" fontId="5" fillId="2" borderId="34" xfId="1" applyNumberFormat="1" applyFont="1" applyFill="1" applyBorder="1" applyAlignment="1">
      <alignment horizontal="left" vertical="top" shrinkToFit="1"/>
    </xf>
    <xf numFmtId="40" fontId="5" fillId="2" borderId="35" xfId="1" applyNumberFormat="1" applyFont="1" applyFill="1" applyBorder="1" applyAlignment="1">
      <alignment horizontal="left" vertical="top" shrinkToFit="1"/>
    </xf>
    <xf numFmtId="40" fontId="5" fillId="2" borderId="36" xfId="1" applyNumberFormat="1" applyFont="1" applyFill="1" applyBorder="1" applyAlignment="1">
      <alignment horizontal="left" vertical="top" shrinkToFit="1"/>
    </xf>
    <xf numFmtId="40" fontId="5" fillId="2" borderId="8" xfId="1" applyNumberFormat="1" applyFont="1" applyFill="1" applyBorder="1" applyAlignment="1">
      <alignment horizontal="left" vertical="top" shrinkToFit="1"/>
    </xf>
    <xf numFmtId="40" fontId="5" fillId="2" borderId="9" xfId="1" applyNumberFormat="1" applyFont="1" applyFill="1" applyBorder="1" applyAlignment="1">
      <alignment horizontal="left" vertical="top" shrinkToFit="1"/>
    </xf>
    <xf numFmtId="40" fontId="5" fillId="2" borderId="4" xfId="1" applyNumberFormat="1" applyFont="1" applyFill="1" applyBorder="1" applyAlignment="1">
      <alignment horizontal="left" vertical="top" shrinkToFit="1"/>
    </xf>
    <xf numFmtId="40" fontId="5" fillId="2" borderId="6" xfId="1" applyNumberFormat="1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top" shrinkToFit="1"/>
    </xf>
    <xf numFmtId="0" fontId="5" fillId="2" borderId="4" xfId="0" applyFont="1" applyFill="1" applyBorder="1" applyAlignment="1">
      <alignment horizontal="left" vertical="top" shrinkToFit="1"/>
    </xf>
    <xf numFmtId="38" fontId="21" fillId="0" borderId="3" xfId="1" applyFont="1" applyFill="1" applyBorder="1" applyAlignment="1">
      <alignment horizontal="left" vertical="top" wrapText="1"/>
    </xf>
    <xf numFmtId="38" fontId="21" fillId="0" borderId="25" xfId="1" applyFont="1" applyFill="1" applyBorder="1" applyAlignment="1">
      <alignment horizontal="left" vertical="top" wrapText="1"/>
    </xf>
    <xf numFmtId="38" fontId="21" fillId="0" borderId="7" xfId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shrinkToFit="1"/>
    </xf>
    <xf numFmtId="0" fontId="5" fillId="2" borderId="4" xfId="0" quotePrefix="1" applyFont="1" applyFill="1" applyBorder="1" applyAlignment="1">
      <alignment horizontal="left" vertical="top" shrinkToFit="1"/>
    </xf>
    <xf numFmtId="0" fontId="5" fillId="2" borderId="6" xfId="0" quotePrefix="1" applyFont="1" applyFill="1" applyBorder="1" applyAlignment="1">
      <alignment horizontal="left" vertical="top" shrinkToFit="1"/>
    </xf>
    <xf numFmtId="0" fontId="5" fillId="2" borderId="13" xfId="0" applyFont="1" applyFill="1" applyBorder="1" applyAlignment="1">
      <alignment horizontal="left" vertical="top" shrinkToFit="1"/>
    </xf>
    <xf numFmtId="0" fontId="5" fillId="2" borderId="15" xfId="0" applyFont="1" applyFill="1" applyBorder="1" applyAlignment="1">
      <alignment horizontal="left" vertical="top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3" borderId="5" xfId="0" applyFont="1" applyFill="1" applyBorder="1">
      <alignment vertical="center"/>
    </xf>
    <xf numFmtId="38" fontId="20" fillId="0" borderId="3" xfId="1" applyFont="1" applyFill="1" applyBorder="1" applyAlignment="1">
      <alignment horizontal="left" vertical="top" wrapText="1"/>
    </xf>
    <xf numFmtId="38" fontId="20" fillId="0" borderId="25" xfId="1" applyFont="1" applyFill="1" applyBorder="1" applyAlignment="1">
      <alignment horizontal="left" vertical="top" wrapText="1"/>
    </xf>
    <xf numFmtId="38" fontId="20" fillId="0" borderId="7" xfId="1" applyFont="1" applyFill="1" applyBorder="1" applyAlignment="1">
      <alignment horizontal="left" vertical="top" wrapText="1"/>
    </xf>
    <xf numFmtId="40" fontId="5" fillId="2" borderId="10" xfId="1" applyNumberFormat="1" applyFont="1" applyFill="1" applyBorder="1" applyAlignment="1">
      <alignment horizontal="left" vertical="top" wrapText="1" shrinkToFit="1"/>
    </xf>
    <xf numFmtId="40" fontId="5" fillId="4" borderId="4" xfId="1" applyNumberFormat="1" applyFont="1" applyFill="1" applyBorder="1" applyAlignment="1">
      <alignment horizontal="left" vertical="top" shrinkToFit="1"/>
    </xf>
    <xf numFmtId="40" fontId="5" fillId="4" borderId="6" xfId="1" applyNumberFormat="1" applyFont="1" applyFill="1" applyBorder="1" applyAlignment="1">
      <alignment horizontal="left" vertical="top" shrinkToFit="1"/>
    </xf>
    <xf numFmtId="40" fontId="5" fillId="4" borderId="10" xfId="1" applyNumberFormat="1" applyFont="1" applyFill="1" applyBorder="1" applyAlignment="1">
      <alignment horizontal="left" vertical="top" shrinkToFit="1"/>
    </xf>
    <xf numFmtId="40" fontId="5" fillId="4" borderId="34" xfId="1" applyNumberFormat="1" applyFont="1" applyFill="1" applyBorder="1" applyAlignment="1">
      <alignment horizontal="left" vertical="top" shrinkToFit="1"/>
    </xf>
    <xf numFmtId="40" fontId="5" fillId="4" borderId="8" xfId="1" applyNumberFormat="1" applyFont="1" applyFill="1" applyBorder="1" applyAlignment="1">
      <alignment horizontal="left" vertical="top" shrinkToFit="1"/>
    </xf>
    <xf numFmtId="40" fontId="5" fillId="4" borderId="9" xfId="1" applyNumberFormat="1" applyFont="1" applyFill="1" applyBorder="1" applyAlignment="1">
      <alignment horizontal="left" vertical="top" shrinkToFit="1"/>
    </xf>
    <xf numFmtId="40" fontId="5" fillId="4" borderId="1" xfId="1" applyNumberFormat="1" applyFont="1" applyFill="1" applyBorder="1" applyAlignment="1">
      <alignment horizontal="left" vertical="top" shrinkToFit="1"/>
    </xf>
    <xf numFmtId="40" fontId="5" fillId="2" borderId="1" xfId="1" applyNumberFormat="1" applyFont="1" applyFill="1" applyBorder="1" applyAlignment="1">
      <alignment horizontal="left" vertical="top" shrinkToFit="1"/>
    </xf>
    <xf numFmtId="0" fontId="5" fillId="2" borderId="10" xfId="0" applyFont="1" applyFill="1" applyBorder="1" applyAlignment="1">
      <alignment horizontal="left" vertical="top" shrinkToFit="1"/>
    </xf>
    <xf numFmtId="0" fontId="5" fillId="2" borderId="34" xfId="0" applyFont="1" applyFill="1" applyBorder="1" applyAlignment="1">
      <alignment horizontal="left" vertical="top" shrinkToFit="1"/>
    </xf>
    <xf numFmtId="0" fontId="5" fillId="2" borderId="8" xfId="0" applyFont="1" applyFill="1" applyBorder="1" applyAlignment="1">
      <alignment horizontal="left" vertical="top" shrinkToFit="1"/>
    </xf>
    <xf numFmtId="0" fontId="5" fillId="2" borderId="9" xfId="0" applyFont="1" applyFill="1" applyBorder="1" applyAlignment="1">
      <alignment horizontal="left" vertical="top" shrinkToFit="1"/>
    </xf>
    <xf numFmtId="38" fontId="5" fillId="2" borderId="1" xfId="1" applyFont="1" applyFill="1" applyBorder="1" applyAlignment="1">
      <alignment horizontal="left" vertical="top" shrinkToFit="1"/>
    </xf>
    <xf numFmtId="38" fontId="5" fillId="2" borderId="4" xfId="1" applyFont="1" applyFill="1" applyBorder="1" applyAlignment="1">
      <alignment horizontal="left" vertical="top" shrinkToFit="1"/>
    </xf>
    <xf numFmtId="0" fontId="5" fillId="7" borderId="1" xfId="0" applyFont="1" applyFill="1" applyBorder="1" applyAlignment="1">
      <alignment horizontal="left" vertical="top" shrinkToFit="1"/>
    </xf>
    <xf numFmtId="0" fontId="5" fillId="7" borderId="4" xfId="0" applyFont="1" applyFill="1" applyBorder="1" applyAlignment="1">
      <alignment horizontal="left" vertical="top" shrinkToFit="1"/>
    </xf>
    <xf numFmtId="38" fontId="5" fillId="7" borderId="10" xfId="1" applyFont="1" applyFill="1" applyBorder="1" applyAlignment="1">
      <alignment horizontal="left" vertical="top" shrinkToFit="1"/>
    </xf>
    <xf numFmtId="38" fontId="5" fillId="7" borderId="34" xfId="1" applyFont="1" applyFill="1" applyBorder="1" applyAlignment="1">
      <alignment horizontal="left" vertical="top" shrinkToFit="1"/>
    </xf>
    <xf numFmtId="38" fontId="5" fillId="7" borderId="35" xfId="1" applyFont="1" applyFill="1" applyBorder="1" applyAlignment="1">
      <alignment horizontal="left" vertical="top" shrinkToFit="1"/>
    </xf>
    <xf numFmtId="38" fontId="5" fillId="7" borderId="36" xfId="1" applyFont="1" applyFill="1" applyBorder="1" applyAlignment="1">
      <alignment horizontal="left" vertical="top" shrinkToFit="1"/>
    </xf>
    <xf numFmtId="38" fontId="5" fillId="7" borderId="8" xfId="1" applyFont="1" applyFill="1" applyBorder="1" applyAlignment="1">
      <alignment horizontal="left" vertical="top" shrinkToFit="1"/>
    </xf>
    <xf numFmtId="38" fontId="5" fillId="7" borderId="9" xfId="1" applyFont="1" applyFill="1" applyBorder="1" applyAlignment="1">
      <alignment horizontal="left" vertical="top" shrinkToFit="1"/>
    </xf>
    <xf numFmtId="0" fontId="18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top"/>
    </xf>
    <xf numFmtId="0" fontId="5" fillId="8" borderId="2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40" fontId="6" fillId="4" borderId="3" xfId="1" applyNumberFormat="1" applyFont="1" applyFill="1" applyBorder="1" applyAlignment="1">
      <alignment horizontal="center" vertical="top" shrinkToFit="1"/>
    </xf>
    <xf numFmtId="40" fontId="6" fillId="4" borderId="7" xfId="1" applyNumberFormat="1" applyFont="1" applyFill="1" applyBorder="1" applyAlignment="1">
      <alignment horizontal="center" vertical="top" shrinkToFit="1"/>
    </xf>
    <xf numFmtId="0" fontId="6" fillId="2" borderId="11" xfId="0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left" vertical="top"/>
    </xf>
    <xf numFmtId="2" fontId="8" fillId="0" borderId="9" xfId="0" applyNumberFormat="1" applyFont="1" applyBorder="1" applyAlignment="1">
      <alignment horizontal="left" vertical="top"/>
    </xf>
    <xf numFmtId="0" fontId="6" fillId="2" borderId="11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7" borderId="23" xfId="0" applyFont="1" applyFill="1" applyBorder="1" applyAlignment="1">
      <alignment horizontal="center" vertical="top" wrapText="1"/>
    </xf>
    <xf numFmtId="0" fontId="6" fillId="7" borderId="24" xfId="0" applyFont="1" applyFill="1" applyBorder="1" applyAlignment="1">
      <alignment horizontal="center" vertical="top"/>
    </xf>
    <xf numFmtId="40" fontId="6" fillId="2" borderId="11" xfId="1" applyNumberFormat="1" applyFont="1" applyFill="1" applyBorder="1" applyAlignment="1">
      <alignment horizontal="center" vertical="top" shrinkToFit="1"/>
    </xf>
    <xf numFmtId="40" fontId="6" fillId="2" borderId="13" xfId="1" applyNumberFormat="1" applyFont="1" applyFill="1" applyBorder="1" applyAlignment="1">
      <alignment horizontal="center" vertical="top" shrinkToFit="1"/>
    </xf>
    <xf numFmtId="38" fontId="6" fillId="7" borderId="11" xfId="1" applyFont="1" applyFill="1" applyBorder="1" applyAlignment="1">
      <alignment horizontal="center" vertical="top" wrapText="1"/>
    </xf>
    <xf numFmtId="38" fontId="6" fillId="2" borderId="37" xfId="1" applyFont="1" applyFill="1" applyBorder="1" applyAlignment="1">
      <alignment horizontal="center" vertical="top" wrapText="1"/>
    </xf>
    <xf numFmtId="38" fontId="6" fillId="2" borderId="38" xfId="1" applyFont="1" applyFill="1" applyBorder="1" applyAlignment="1">
      <alignment horizontal="center" vertical="top" wrapText="1"/>
    </xf>
    <xf numFmtId="40" fontId="6" fillId="2" borderId="11" xfId="1" applyNumberFormat="1" applyFont="1" applyFill="1" applyBorder="1" applyAlignment="1">
      <alignment horizontal="center" vertical="top" wrapText="1"/>
    </xf>
    <xf numFmtId="38" fontId="6" fillId="7" borderId="17" xfId="1" applyFont="1" applyFill="1" applyBorder="1" applyAlignment="1">
      <alignment horizontal="center" vertical="top" wrapText="1"/>
    </xf>
    <xf numFmtId="40" fontId="6" fillId="4" borderId="18" xfId="1" applyNumberFormat="1" applyFont="1" applyFill="1" applyBorder="1" applyAlignment="1">
      <alignment horizontal="center" vertical="top" shrinkToFit="1"/>
    </xf>
    <xf numFmtId="40" fontId="6" fillId="4" borderId="20" xfId="1" applyNumberFormat="1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right" vertical="top"/>
    </xf>
    <xf numFmtId="0" fontId="6" fillId="5" borderId="5" xfId="0" applyFont="1" applyFill="1" applyBorder="1" applyAlignment="1">
      <alignment horizontal="right" vertical="top"/>
    </xf>
    <xf numFmtId="0" fontId="6" fillId="5" borderId="6" xfId="0" applyFont="1" applyFill="1" applyBorder="1" applyAlignment="1">
      <alignment horizontal="right" vertical="top"/>
    </xf>
    <xf numFmtId="180" fontId="3" fillId="0" borderId="0" xfId="0" applyNumberFormat="1" applyFont="1" applyAlignment="1">
      <alignment horizontal="left"/>
    </xf>
    <xf numFmtId="40" fontId="6" fillId="4" borderId="13" xfId="1" applyNumberFormat="1" applyFont="1" applyFill="1" applyBorder="1" applyAlignment="1">
      <alignment horizontal="center" vertical="top" shrinkToFit="1"/>
    </xf>
    <xf numFmtId="40" fontId="6" fillId="4" borderId="15" xfId="1" applyNumberFormat="1" applyFont="1" applyFill="1" applyBorder="1" applyAlignment="1">
      <alignment horizontal="center" vertical="top" shrinkToFit="1"/>
    </xf>
    <xf numFmtId="40" fontId="6" fillId="2" borderId="3" xfId="1" applyNumberFormat="1" applyFont="1" applyFill="1" applyBorder="1" applyAlignment="1">
      <alignment horizontal="center" vertical="top" shrinkToFit="1"/>
    </xf>
    <xf numFmtId="40" fontId="6" fillId="2" borderId="7" xfId="1" applyNumberFormat="1" applyFont="1" applyFill="1" applyBorder="1" applyAlignment="1">
      <alignment horizontal="center" vertical="top" shrinkToFit="1"/>
    </xf>
    <xf numFmtId="40" fontId="6" fillId="2" borderId="10" xfId="1" applyNumberFormat="1" applyFont="1" applyFill="1" applyBorder="1" applyAlignment="1">
      <alignment horizontal="center" vertical="top" shrinkToFit="1"/>
    </xf>
    <xf numFmtId="40" fontId="6" fillId="2" borderId="8" xfId="1" applyNumberFormat="1" applyFont="1" applyFill="1" applyBorder="1" applyAlignment="1">
      <alignment horizontal="center" vertical="top" shrinkToFit="1"/>
    </xf>
    <xf numFmtId="0" fontId="7" fillId="0" borderId="2" xfId="0" applyFont="1" applyBorder="1" applyAlignment="1">
      <alignment horizontal="left"/>
    </xf>
    <xf numFmtId="180" fontId="17" fillId="0" borderId="2" xfId="0" applyNumberFormat="1" applyFont="1" applyBorder="1" applyAlignment="1">
      <alignment horizontal="center"/>
    </xf>
    <xf numFmtId="38" fontId="6" fillId="2" borderId="39" xfId="1" applyFont="1" applyFill="1" applyBorder="1" applyAlignment="1">
      <alignment horizontal="center" vertical="top" wrapText="1"/>
    </xf>
    <xf numFmtId="38" fontId="6" fillId="2" borderId="40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3 2 2" xfId="2" xr:uid="{1B174DDA-721E-41DD-95D4-E6FECBBF281A}"/>
  </cellStyles>
  <dxfs count="0"/>
  <tableStyles count="0" defaultTableStyle="TableStyleMedium2" defaultPivotStyle="PivotStyleLight16"/>
  <colors>
    <mruColors>
      <color rgb="FFFFFFCC"/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2705099</xdr:colOff>
      <xdr:row>0</xdr:row>
      <xdr:rowOff>106680</xdr:rowOff>
    </xdr:from>
    <xdr:to>
      <xdr:col>4</xdr:col>
      <xdr:colOff>3067050</xdr:colOff>
      <xdr:row>0</xdr:row>
      <xdr:rowOff>283844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32DE2F-DBAC-2981-6290-DF5B9108E7DF}"/>
            </a:ext>
          </a:extLst>
        </xdr:cNvPr>
        <xdr:cNvSpPr/>
      </xdr:nvSpPr>
      <xdr:spPr>
        <a:xfrm>
          <a:off x="6286499" y="106680"/>
          <a:ext cx="361951" cy="177164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kin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2705099</xdr:colOff>
      <xdr:row>0</xdr:row>
      <xdr:rowOff>106680</xdr:rowOff>
    </xdr:from>
    <xdr:to>
      <xdr:col>4</xdr:col>
      <xdr:colOff>3067050</xdr:colOff>
      <xdr:row>0</xdr:row>
      <xdr:rowOff>283844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864EB3-7F4E-4DC6-985E-F869EF84ACD1}"/>
            </a:ext>
          </a:extLst>
        </xdr:cNvPr>
        <xdr:cNvSpPr/>
      </xdr:nvSpPr>
      <xdr:spPr>
        <a:xfrm>
          <a:off x="6286499" y="104775"/>
          <a:ext cx="358141" cy="18287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kin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9953-EA34-40DE-9DF7-059916BC14DC}">
  <sheetPr>
    <pageSetUpPr fitToPage="1"/>
  </sheetPr>
  <dimension ref="A1:AY42"/>
  <sheetViews>
    <sheetView tabSelected="1" zoomScaleNormal="100" workbookViewId="0">
      <selection sqref="A1:AV2"/>
    </sheetView>
  </sheetViews>
  <sheetFormatPr defaultRowHeight="18"/>
  <cols>
    <col min="1" max="103" width="2.58203125" customWidth="1"/>
  </cols>
  <sheetData>
    <row r="1" spans="1:51">
      <c r="A1" s="247" t="s">
        <v>180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</row>
    <row r="2" spans="1:5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</row>
    <row r="3" spans="1:51" ht="18" customHeight="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</row>
    <row r="4" spans="1:51" ht="18" customHeigh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368" t="s">
        <v>181</v>
      </c>
      <c r="AG4" s="368"/>
      <c r="AH4" s="368"/>
      <c r="AI4" s="368"/>
      <c r="AJ4" s="248"/>
      <c r="AK4" s="248"/>
      <c r="AL4" s="248"/>
      <c r="AM4" s="243" t="s">
        <v>182</v>
      </c>
      <c r="AN4" s="243"/>
      <c r="AO4" s="248"/>
      <c r="AP4" s="248"/>
      <c r="AQ4" s="243" t="s">
        <v>183</v>
      </c>
      <c r="AR4" s="243"/>
      <c r="AS4" s="248"/>
      <c r="AT4" s="248"/>
      <c r="AU4" s="243" t="s">
        <v>184</v>
      </c>
      <c r="AV4" s="243"/>
    </row>
    <row r="5" spans="1:51" ht="25" customHeight="1">
      <c r="A5" t="s">
        <v>205</v>
      </c>
      <c r="B5" s="212"/>
      <c r="C5" s="211"/>
      <c r="D5" s="213"/>
      <c r="E5" t="s">
        <v>206</v>
      </c>
      <c r="AF5" s="368" t="s">
        <v>218</v>
      </c>
      <c r="AG5" s="368"/>
      <c r="AH5" s="368"/>
      <c r="AI5" s="368"/>
      <c r="AJ5" s="260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2"/>
    </row>
    <row r="6" spans="1:51" ht="5" customHeight="1">
      <c r="B6" s="207"/>
      <c r="C6" s="207"/>
      <c r="D6" s="207"/>
      <c r="AG6" s="107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</row>
    <row r="7" spans="1:51" ht="30" customHeight="1">
      <c r="A7" s="216" t="s">
        <v>173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8"/>
      <c r="Y7" s="24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50"/>
    </row>
    <row r="8" spans="1:51" ht="30" customHeight="1">
      <c r="A8" s="216" t="s">
        <v>174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4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50"/>
    </row>
    <row r="9" spans="1:51" ht="30" customHeight="1">
      <c r="A9" s="216" t="s">
        <v>175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4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50"/>
    </row>
    <row r="10" spans="1:51" ht="30" customHeight="1">
      <c r="A10" s="228" t="s">
        <v>176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30"/>
      <c r="Y10" s="251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52"/>
    </row>
    <row r="11" spans="1:51" ht="30" customHeight="1">
      <c r="A11" s="231" t="s">
        <v>217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3"/>
    </row>
    <row r="12" spans="1:51" ht="30" customHeight="1">
      <c r="A12" s="219" t="s">
        <v>177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1"/>
      <c r="Y12" s="234"/>
      <c r="Z12" s="234"/>
      <c r="AA12" s="253" t="s">
        <v>185</v>
      </c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4"/>
      <c r="AY12" t="s">
        <v>59</v>
      </c>
    </row>
    <row r="13" spans="1:51" ht="30" customHeight="1">
      <c r="A13" s="222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4"/>
      <c r="Y13" s="235"/>
      <c r="Z13" s="235"/>
      <c r="AA13" s="243" t="s">
        <v>186</v>
      </c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4"/>
    </row>
    <row r="14" spans="1:51" ht="30" customHeight="1">
      <c r="A14" s="225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7"/>
      <c r="Y14" s="236"/>
      <c r="Z14" s="236"/>
      <c r="AA14" s="245" t="s">
        <v>187</v>
      </c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6"/>
    </row>
    <row r="15" spans="1:51" ht="30" customHeight="1">
      <c r="A15" s="216" t="s">
        <v>178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8"/>
      <c r="Y15" s="237" t="s">
        <v>213</v>
      </c>
      <c r="Z15" s="238"/>
      <c r="AA15" s="239"/>
      <c r="AB15" s="239"/>
      <c r="AC15" s="239"/>
      <c r="AD15" s="239"/>
      <c r="AE15" s="238" t="s">
        <v>216</v>
      </c>
      <c r="AF15" s="238"/>
      <c r="AG15" s="238"/>
      <c r="AH15" s="240" t="s">
        <v>215</v>
      </c>
      <c r="AI15" s="240"/>
      <c r="AJ15" s="240"/>
      <c r="AK15" s="240"/>
      <c r="AL15" s="240"/>
      <c r="AM15" s="240"/>
      <c r="AN15" s="239"/>
      <c r="AO15" s="239"/>
      <c r="AP15" s="239"/>
      <c r="AQ15" s="239"/>
      <c r="AR15" s="241" t="s">
        <v>214</v>
      </c>
      <c r="AS15" s="241"/>
      <c r="AT15" s="241"/>
      <c r="AU15" s="238"/>
      <c r="AV15" s="242"/>
    </row>
    <row r="16" spans="1:51" ht="30" customHeight="1">
      <c r="A16" s="216" t="s">
        <v>188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8"/>
      <c r="Y16" s="249"/>
      <c r="Z16" s="239"/>
      <c r="AA16" s="255" t="s">
        <v>89</v>
      </c>
      <c r="AB16" s="255"/>
      <c r="AC16" s="255"/>
      <c r="AD16" s="255"/>
      <c r="AE16" s="255"/>
      <c r="AF16" s="239"/>
      <c r="AG16" s="239"/>
      <c r="AH16" s="255" t="s">
        <v>164</v>
      </c>
      <c r="AI16" s="255"/>
      <c r="AJ16" s="255"/>
      <c r="AK16" s="255"/>
      <c r="AL16" s="255"/>
      <c r="AM16" s="239"/>
      <c r="AN16" s="239"/>
      <c r="AO16" s="255" t="s">
        <v>194</v>
      </c>
      <c r="AP16" s="255"/>
      <c r="AQ16" s="255"/>
      <c r="AR16" s="255"/>
      <c r="AS16" s="255"/>
      <c r="AT16" s="255"/>
      <c r="AU16" s="255"/>
      <c r="AV16" s="257"/>
    </row>
    <row r="17" spans="1:51" ht="30" customHeight="1">
      <c r="A17" s="216" t="s">
        <v>189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8"/>
      <c r="Y17" s="235"/>
      <c r="Z17" s="235"/>
      <c r="AA17" s="256" t="s">
        <v>190</v>
      </c>
      <c r="AB17" s="256"/>
      <c r="AC17" s="256"/>
      <c r="AD17" s="256"/>
      <c r="AE17" s="256"/>
      <c r="AF17" s="235"/>
      <c r="AG17" s="235"/>
      <c r="AH17" s="255" t="s">
        <v>191</v>
      </c>
      <c r="AI17" s="255"/>
      <c r="AJ17" s="255"/>
      <c r="AK17" s="255"/>
      <c r="AL17" s="255"/>
      <c r="AM17" s="235"/>
      <c r="AN17" s="235"/>
      <c r="AO17" s="255" t="s">
        <v>194</v>
      </c>
      <c r="AP17" s="255"/>
      <c r="AQ17" s="255"/>
      <c r="AR17" s="255"/>
      <c r="AS17" s="255"/>
      <c r="AT17" s="255"/>
      <c r="AU17" s="255"/>
      <c r="AV17" s="257"/>
    </row>
    <row r="18" spans="1:51" ht="30" customHeight="1">
      <c r="A18" s="216" t="s">
        <v>192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8"/>
      <c r="Y18" s="239"/>
      <c r="Z18" s="239"/>
      <c r="AA18" s="241" t="s">
        <v>17</v>
      </c>
      <c r="AB18" s="241"/>
      <c r="AC18" s="241"/>
      <c r="AD18" s="241"/>
      <c r="AE18" s="241"/>
      <c r="AF18" s="239"/>
      <c r="AG18" s="239"/>
      <c r="AH18" s="255" t="s">
        <v>193</v>
      </c>
      <c r="AI18" s="255"/>
      <c r="AJ18" s="255"/>
      <c r="AK18" s="255"/>
      <c r="AL18" s="255"/>
      <c r="AM18" s="239"/>
      <c r="AN18" s="239"/>
      <c r="AO18" s="255" t="s">
        <v>194</v>
      </c>
      <c r="AP18" s="255"/>
      <c r="AQ18" s="255"/>
      <c r="AR18" s="255"/>
      <c r="AS18" s="255"/>
      <c r="AT18" s="255"/>
      <c r="AU18" s="255"/>
      <c r="AV18" s="257"/>
    </row>
    <row r="19" spans="1:51" ht="30" customHeight="1">
      <c r="A19" s="216" t="s">
        <v>179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8"/>
      <c r="Y19" s="235"/>
      <c r="Z19" s="235"/>
      <c r="AA19" s="256" t="s">
        <v>190</v>
      </c>
      <c r="AB19" s="256"/>
      <c r="AC19" s="256"/>
      <c r="AD19" s="256"/>
      <c r="AE19" s="256"/>
      <c r="AF19" s="235"/>
      <c r="AG19" s="235"/>
      <c r="AH19" s="255" t="s">
        <v>191</v>
      </c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7"/>
    </row>
    <row r="20" spans="1:51" ht="30" customHeight="1">
      <c r="A20" s="219" t="s">
        <v>195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1"/>
      <c r="Y20" s="234"/>
      <c r="Z20" s="234"/>
      <c r="AA20" s="253" t="s">
        <v>196</v>
      </c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4"/>
      <c r="AY20" t="s">
        <v>59</v>
      </c>
    </row>
    <row r="21" spans="1:51" ht="30" customHeight="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4"/>
      <c r="Y21" s="235"/>
      <c r="Z21" s="235"/>
      <c r="AA21" s="243" t="s">
        <v>197</v>
      </c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4"/>
    </row>
    <row r="22" spans="1:51" ht="30" customHeight="1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4"/>
      <c r="Y22" s="235"/>
      <c r="Z22" s="235"/>
      <c r="AA22" s="243" t="s">
        <v>198</v>
      </c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4"/>
    </row>
    <row r="23" spans="1:51" ht="30" customHeight="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4"/>
      <c r="Y23" s="210"/>
      <c r="Z23" s="210"/>
      <c r="AA23" s="243" t="s">
        <v>199</v>
      </c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4"/>
    </row>
    <row r="24" spans="1:51" ht="30" customHeight="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7"/>
      <c r="Y24" s="236"/>
      <c r="Z24" s="236"/>
      <c r="AA24" s="258" t="s">
        <v>208</v>
      </c>
      <c r="AB24" s="258"/>
      <c r="AC24" s="258"/>
      <c r="AD24" s="258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45" t="s">
        <v>200</v>
      </c>
      <c r="AV24" s="246"/>
    </row>
    <row r="25" spans="1:51" ht="30" customHeight="1">
      <c r="A25" s="216" t="s">
        <v>202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  <c r="Y25" s="214"/>
      <c r="Z25" s="259"/>
      <c r="AA25" s="259"/>
      <c r="AB25" s="259"/>
      <c r="AC25" s="245" t="s">
        <v>182</v>
      </c>
      <c r="AD25" s="245"/>
      <c r="AE25" s="259"/>
      <c r="AF25" s="259"/>
      <c r="AG25" s="245" t="s">
        <v>183</v>
      </c>
      <c r="AH25" s="245"/>
      <c r="AI25" s="238" t="s">
        <v>204</v>
      </c>
      <c r="AJ25" s="238"/>
      <c r="AK25" s="259"/>
      <c r="AL25" s="259"/>
      <c r="AM25" s="259"/>
      <c r="AN25" s="245" t="s">
        <v>182</v>
      </c>
      <c r="AO25" s="245"/>
      <c r="AP25" s="259"/>
      <c r="AQ25" s="259"/>
      <c r="AR25" s="245" t="s">
        <v>183</v>
      </c>
      <c r="AS25" s="245"/>
      <c r="AT25" s="207" t="s">
        <v>203</v>
      </c>
      <c r="AU25" s="207"/>
      <c r="AV25" s="208"/>
    </row>
    <row r="26" spans="1:51" ht="30" customHeight="1">
      <c r="A26" s="216" t="s">
        <v>201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8"/>
      <c r="Y26" s="260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2"/>
    </row>
    <row r="28" spans="1:51">
      <c r="A28" t="s">
        <v>209</v>
      </c>
    </row>
    <row r="29" spans="1:51">
      <c r="A29" t="s">
        <v>211</v>
      </c>
    </row>
    <row r="30" spans="1:51">
      <c r="A30" t="s">
        <v>212</v>
      </c>
    </row>
    <row r="31" spans="1:51">
      <c r="A31" t="s">
        <v>210</v>
      </c>
    </row>
    <row r="34" spans="1:48">
      <c r="A34" t="s">
        <v>207</v>
      </c>
    </row>
    <row r="35" spans="1:48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70"/>
    </row>
    <row r="36" spans="1:48">
      <c r="A36" s="263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64"/>
    </row>
    <row r="37" spans="1:48">
      <c r="A37" s="26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64"/>
    </row>
    <row r="38" spans="1:48">
      <c r="A38" s="26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64"/>
    </row>
    <row r="39" spans="1:48">
      <c r="A39" s="26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64"/>
    </row>
    <row r="40" spans="1:48">
      <c r="A40" s="26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64"/>
    </row>
    <row r="41" spans="1:48">
      <c r="A41" s="26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64"/>
    </row>
    <row r="42" spans="1:48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7"/>
    </row>
  </sheetData>
  <mergeCells count="99">
    <mergeCell ref="AU4:AV4"/>
    <mergeCell ref="AF5:AI5"/>
    <mergeCell ref="AJ5:AV5"/>
    <mergeCell ref="AJ4:AL4"/>
    <mergeCell ref="AM4:AN4"/>
    <mergeCell ref="AO4:AP4"/>
    <mergeCell ref="AQ4:AR4"/>
    <mergeCell ref="AS4:AT4"/>
    <mergeCell ref="A41:AV41"/>
    <mergeCell ref="A42:AV42"/>
    <mergeCell ref="A35:AV35"/>
    <mergeCell ref="A36:AV36"/>
    <mergeCell ref="A37:AV37"/>
    <mergeCell ref="A38:AV38"/>
    <mergeCell ref="A39:AV39"/>
    <mergeCell ref="A40:AV40"/>
    <mergeCell ref="AP25:AQ25"/>
    <mergeCell ref="AR25:AS25"/>
    <mergeCell ref="AI25:AJ25"/>
    <mergeCell ref="Y26:AV26"/>
    <mergeCell ref="Z25:AB25"/>
    <mergeCell ref="AC25:AD25"/>
    <mergeCell ref="AE25:AF25"/>
    <mergeCell ref="AG25:AH25"/>
    <mergeCell ref="AK25:AM25"/>
    <mergeCell ref="AN25:AO25"/>
    <mergeCell ref="AA24:AD24"/>
    <mergeCell ref="AE24:AT24"/>
    <mergeCell ref="AU24:AV24"/>
    <mergeCell ref="AM19:AV19"/>
    <mergeCell ref="Y20:Z20"/>
    <mergeCell ref="AA20:AV20"/>
    <mergeCell ref="Y22:Z22"/>
    <mergeCell ref="AA22:AV22"/>
    <mergeCell ref="Y24:Z24"/>
    <mergeCell ref="Y21:Z21"/>
    <mergeCell ref="AA21:AV21"/>
    <mergeCell ref="AA23:AV23"/>
    <mergeCell ref="AM18:AN18"/>
    <mergeCell ref="AO16:AV16"/>
    <mergeCell ref="AO17:AV17"/>
    <mergeCell ref="AO18:AV18"/>
    <mergeCell ref="Y19:Z19"/>
    <mergeCell ref="AA19:AE19"/>
    <mergeCell ref="AF19:AG19"/>
    <mergeCell ref="AH19:AL19"/>
    <mergeCell ref="AA18:AE18"/>
    <mergeCell ref="AF18:AG18"/>
    <mergeCell ref="AH16:AL16"/>
    <mergeCell ref="AH17:AL17"/>
    <mergeCell ref="AH18:AL18"/>
    <mergeCell ref="AM16:AN16"/>
    <mergeCell ref="AM17:AN17"/>
    <mergeCell ref="Y18:Z18"/>
    <mergeCell ref="AF16:AG16"/>
    <mergeCell ref="AA16:AE16"/>
    <mergeCell ref="AF17:AG17"/>
    <mergeCell ref="AA17:AE17"/>
    <mergeCell ref="Y17:Z17"/>
    <mergeCell ref="Y16:Z16"/>
    <mergeCell ref="AU15:AV15"/>
    <mergeCell ref="AA13:AV13"/>
    <mergeCell ref="AA14:AV14"/>
    <mergeCell ref="A1:AV2"/>
    <mergeCell ref="Y7:AV7"/>
    <mergeCell ref="Y8:AV8"/>
    <mergeCell ref="Y9:AV9"/>
    <mergeCell ref="Y10:AV10"/>
    <mergeCell ref="AA12:AV12"/>
    <mergeCell ref="AF4:AI4"/>
    <mergeCell ref="AA15:AD15"/>
    <mergeCell ref="AE15:AG15"/>
    <mergeCell ref="AH15:AM15"/>
    <mergeCell ref="AN15:AQ15"/>
    <mergeCell ref="AR15:AT15"/>
    <mergeCell ref="Y12:Z12"/>
    <mergeCell ref="Y13:Z13"/>
    <mergeCell ref="Y14:Z14"/>
    <mergeCell ref="A15:X15"/>
    <mergeCell ref="Y15:Z15"/>
    <mergeCell ref="A7:X7"/>
    <mergeCell ref="A8:X8"/>
    <mergeCell ref="A9:X9"/>
    <mergeCell ref="A10:X10"/>
    <mergeCell ref="A11:AV11"/>
    <mergeCell ref="A25:X25"/>
    <mergeCell ref="A26:X26"/>
    <mergeCell ref="A12:X12"/>
    <mergeCell ref="A13:X13"/>
    <mergeCell ref="A14:X14"/>
    <mergeCell ref="A20:X20"/>
    <mergeCell ref="A21:X21"/>
    <mergeCell ref="A22:X22"/>
    <mergeCell ref="A23:X23"/>
    <mergeCell ref="A24:X24"/>
    <mergeCell ref="A19:X19"/>
    <mergeCell ref="A16:X16"/>
    <mergeCell ref="A17:X17"/>
    <mergeCell ref="A18:X18"/>
  </mergeCells>
  <phoneticPr fontId="4"/>
  <dataValidations count="1">
    <dataValidation type="list" allowBlank="1" showInputMessage="1" showErrorMessage="1" sqref="Y12:Z14 AF16:AG19 AM16:AN18 Y16:Z24" xr:uid="{F7F5F957-8B2E-4F12-9872-F37B1FF20F77}">
      <formula1>$AY$12:$AY$13</formula1>
    </dataValidation>
  </dataValidations>
  <pageMargins left="0.25" right="0.25" top="0.75" bottom="0.75" header="0.3" footer="0.3"/>
  <pageSetup paperSize="9" scale="7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E4E9-1902-45B9-B0A3-41E81B52440B}">
  <sheetPr>
    <pageSetUpPr fitToPage="1"/>
  </sheetPr>
  <dimension ref="A1:AR56"/>
  <sheetViews>
    <sheetView workbookViewId="0"/>
  </sheetViews>
  <sheetFormatPr defaultRowHeight="18"/>
  <cols>
    <col min="2" max="3" width="15.6640625" style="107" customWidth="1"/>
    <col min="4" max="4" width="6.6640625" style="127" customWidth="1"/>
    <col min="5" max="5" width="40.6640625" style="107" customWidth="1"/>
    <col min="6" max="7" width="30.6640625" customWidth="1"/>
    <col min="8" max="8" width="0" hidden="1" customWidth="1"/>
  </cols>
  <sheetData>
    <row r="1" spans="1:44" s="1" customFormat="1" ht="47.4" customHeight="1">
      <c r="A1" s="63" t="s">
        <v>157</v>
      </c>
      <c r="B1" s="25"/>
      <c r="C1" s="25"/>
      <c r="D1" s="126"/>
      <c r="E1" s="271" t="s">
        <v>161</v>
      </c>
      <c r="F1" s="272"/>
      <c r="G1" s="25"/>
      <c r="J1" s="2"/>
      <c r="K1" s="2"/>
      <c r="L1" s="2"/>
      <c r="M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2"/>
      <c r="AL1" s="12"/>
      <c r="AM1" s="12"/>
      <c r="AN1" s="12"/>
      <c r="AO1" s="12"/>
      <c r="AP1" s="12"/>
      <c r="AQ1" s="12"/>
      <c r="AR1" s="12"/>
    </row>
    <row r="2" spans="1:44" ht="20">
      <c r="A2" s="107"/>
      <c r="E2" s="109" t="s">
        <v>63</v>
      </c>
      <c r="F2" s="204"/>
    </row>
    <row r="3" spans="1:44" ht="24" customHeight="1">
      <c r="A3" s="109" t="s">
        <v>62</v>
      </c>
      <c r="B3" s="298" t="str">
        <f>IF(申込書!Y7&lt;&gt;"",申込書!Y7,"")</f>
        <v/>
      </c>
      <c r="C3" s="298"/>
      <c r="D3" s="298"/>
      <c r="E3" s="109" t="s">
        <v>98</v>
      </c>
      <c r="F3" s="205"/>
    </row>
    <row r="4" spans="1:44" ht="24" customHeight="1">
      <c r="A4" s="109" t="s">
        <v>78</v>
      </c>
      <c r="B4" s="299"/>
      <c r="C4" s="299"/>
      <c r="D4" s="299"/>
      <c r="E4" s="109" t="s">
        <v>99</v>
      </c>
      <c r="F4" s="206"/>
    </row>
    <row r="5" spans="1:44" ht="24" customHeight="1">
      <c r="A5" s="109"/>
      <c r="D5" s="107"/>
      <c r="F5" s="107"/>
    </row>
    <row r="6" spans="1:44">
      <c r="A6" s="107"/>
      <c r="E6" s="141" t="s">
        <v>97</v>
      </c>
      <c r="H6" s="151" t="s">
        <v>94</v>
      </c>
      <c r="I6" s="152"/>
    </row>
    <row r="7" spans="1:44">
      <c r="A7" s="295" t="s">
        <v>83</v>
      </c>
      <c r="B7" s="296"/>
      <c r="C7" s="297"/>
      <c r="D7" s="163" t="s">
        <v>82</v>
      </c>
      <c r="E7" s="110" t="s">
        <v>80</v>
      </c>
      <c r="F7" s="110" t="s">
        <v>79</v>
      </c>
      <c r="H7" s="151" t="s">
        <v>100</v>
      </c>
      <c r="I7" s="152"/>
    </row>
    <row r="8" spans="1:44" ht="20">
      <c r="A8" s="285" t="s">
        <v>22</v>
      </c>
      <c r="B8" s="286"/>
      <c r="C8" s="286"/>
      <c r="D8" s="129" t="s">
        <v>59</v>
      </c>
      <c r="E8" s="164"/>
      <c r="F8" s="173"/>
      <c r="H8" s="152" t="s">
        <v>101</v>
      </c>
      <c r="I8" s="152"/>
    </row>
    <row r="9" spans="1:44" ht="20">
      <c r="A9" s="285" t="s">
        <v>58</v>
      </c>
      <c r="B9" s="286"/>
      <c r="C9" s="286"/>
      <c r="D9" s="129"/>
      <c r="E9" s="164"/>
      <c r="F9" s="173"/>
      <c r="H9" s="153"/>
    </row>
    <row r="10" spans="1:44" ht="20">
      <c r="A10" s="285" t="s">
        <v>0</v>
      </c>
      <c r="B10" s="286"/>
      <c r="C10" s="286"/>
      <c r="D10" s="129" t="s">
        <v>59</v>
      </c>
      <c r="E10" s="164"/>
      <c r="F10" s="173"/>
      <c r="H10" t="s">
        <v>102</v>
      </c>
    </row>
    <row r="11" spans="1:44" ht="20">
      <c r="A11" s="285" t="s">
        <v>8</v>
      </c>
      <c r="B11" s="286"/>
      <c r="C11" s="286"/>
      <c r="D11" s="129" t="s">
        <v>59</v>
      </c>
      <c r="E11" s="164"/>
      <c r="F11" s="173"/>
      <c r="H11" t="s">
        <v>103</v>
      </c>
    </row>
    <row r="12" spans="1:44" ht="20">
      <c r="A12" s="285" t="s">
        <v>84</v>
      </c>
      <c r="B12" s="286"/>
      <c r="C12" s="286"/>
      <c r="D12" s="129"/>
      <c r="E12" s="164" t="s">
        <v>86</v>
      </c>
      <c r="F12" s="173"/>
      <c r="H12" t="s">
        <v>104</v>
      </c>
    </row>
    <row r="13" spans="1:44" ht="20">
      <c r="A13" s="316" t="s">
        <v>24</v>
      </c>
      <c r="B13" s="317"/>
      <c r="C13" s="317"/>
      <c r="D13" s="129" t="s">
        <v>59</v>
      </c>
      <c r="E13" s="164"/>
      <c r="F13" s="172" t="s">
        <v>87</v>
      </c>
      <c r="H13" t="s">
        <v>105</v>
      </c>
    </row>
    <row r="14" spans="1:44" ht="20">
      <c r="A14" s="312" t="s">
        <v>45</v>
      </c>
      <c r="B14" s="313"/>
      <c r="C14" s="123" t="s">
        <v>74</v>
      </c>
      <c r="D14" s="130" t="s">
        <v>59</v>
      </c>
      <c r="E14" s="118" t="s">
        <v>89</v>
      </c>
      <c r="F14" s="273"/>
      <c r="H14" t="s">
        <v>106</v>
      </c>
    </row>
    <row r="15" spans="1:44" ht="20">
      <c r="A15" s="314"/>
      <c r="B15" s="315"/>
      <c r="C15" s="124" t="s">
        <v>46</v>
      </c>
      <c r="D15" s="131" t="s">
        <v>59</v>
      </c>
      <c r="E15" s="125" t="s">
        <v>17</v>
      </c>
      <c r="F15" s="274"/>
      <c r="H15" t="s">
        <v>107</v>
      </c>
    </row>
    <row r="16" spans="1:44" ht="20">
      <c r="A16" s="285" t="s">
        <v>3</v>
      </c>
      <c r="B16" s="286"/>
      <c r="C16" s="286"/>
      <c r="D16" s="129" t="s">
        <v>59</v>
      </c>
      <c r="E16" s="165"/>
      <c r="F16" s="174"/>
      <c r="H16" t="s">
        <v>108</v>
      </c>
    </row>
    <row r="17" spans="1:8" ht="18" customHeight="1">
      <c r="A17" s="286" t="s">
        <v>15</v>
      </c>
      <c r="B17" s="290"/>
      <c r="C17" s="113" t="s">
        <v>16</v>
      </c>
      <c r="D17" s="129" t="s">
        <v>59</v>
      </c>
      <c r="E17" s="164" t="s">
        <v>90</v>
      </c>
      <c r="F17" s="174"/>
      <c r="H17" t="s">
        <v>109</v>
      </c>
    </row>
    <row r="18" spans="1:8" ht="18" hidden="1" customHeight="1">
      <c r="A18" s="286" t="s">
        <v>15</v>
      </c>
      <c r="B18" s="290"/>
      <c r="C18" s="115">
        <v>1.6</v>
      </c>
      <c r="D18" s="132" t="s">
        <v>59</v>
      </c>
      <c r="E18" s="166">
        <f>IF(E17="有",ROUND(E16*1.6,-1),0)</f>
        <v>0</v>
      </c>
      <c r="F18" s="175"/>
      <c r="H18" t="s">
        <v>110</v>
      </c>
    </row>
    <row r="19" spans="1:8" ht="18" hidden="1" customHeight="1">
      <c r="A19" s="286" t="s">
        <v>19</v>
      </c>
      <c r="B19" s="290"/>
      <c r="C19" s="115" t="s">
        <v>20</v>
      </c>
      <c r="D19" s="132" t="s">
        <v>59</v>
      </c>
      <c r="E19" s="166">
        <f>IF(E17="有",IF($F$3&gt;E18,E18,$F$3),$F$3)</f>
        <v>0</v>
      </c>
      <c r="F19" s="175"/>
      <c r="H19" t="s">
        <v>111</v>
      </c>
    </row>
    <row r="20" spans="1:8" ht="18" hidden="1" customHeight="1">
      <c r="A20" s="286" t="s">
        <v>12</v>
      </c>
      <c r="B20" s="290"/>
      <c r="C20" s="113" t="s">
        <v>13</v>
      </c>
      <c r="D20" s="129" t="s">
        <v>59</v>
      </c>
      <c r="E20" s="167">
        <f>ROUNDDOWN(E19-E16,-2)</f>
        <v>0</v>
      </c>
      <c r="F20" s="174"/>
      <c r="H20" t="s">
        <v>112</v>
      </c>
    </row>
    <row r="21" spans="1:8" ht="30">
      <c r="A21" s="291" t="s">
        <v>23</v>
      </c>
      <c r="B21" s="292"/>
      <c r="C21" s="113"/>
      <c r="D21" s="129" t="s">
        <v>59</v>
      </c>
      <c r="E21" s="164">
        <v>0.21</v>
      </c>
      <c r="F21" s="149" t="s">
        <v>149</v>
      </c>
      <c r="H21" t="s">
        <v>113</v>
      </c>
    </row>
    <row r="22" spans="1:8" ht="18" hidden="1" customHeight="1">
      <c r="A22" s="293" t="s">
        <v>10</v>
      </c>
      <c r="B22" s="294"/>
      <c r="C22" s="123" t="s">
        <v>11</v>
      </c>
      <c r="D22" s="130" t="s">
        <v>59</v>
      </c>
      <c r="E22" s="168">
        <f>ROUNDDOWN(E20*$E$21/100,2)</f>
        <v>0</v>
      </c>
      <c r="F22" s="176"/>
      <c r="H22" t="s">
        <v>114</v>
      </c>
    </row>
    <row r="23" spans="1:8" ht="18" hidden="1" customHeight="1">
      <c r="A23" s="275" t="s">
        <v>10</v>
      </c>
      <c r="B23" s="276"/>
      <c r="C23" s="124" t="s">
        <v>14</v>
      </c>
      <c r="D23" s="150" t="s">
        <v>59</v>
      </c>
      <c r="E23" s="169">
        <f>E22*1.1</f>
        <v>0</v>
      </c>
      <c r="F23" s="177"/>
      <c r="H23" t="s">
        <v>115</v>
      </c>
    </row>
    <row r="24" spans="1:8" ht="18" customHeight="1">
      <c r="A24" s="277" t="s">
        <v>27</v>
      </c>
      <c r="B24" s="278"/>
      <c r="C24" s="117" t="s">
        <v>25</v>
      </c>
      <c r="D24" s="133" t="s">
        <v>59</v>
      </c>
      <c r="E24" s="118"/>
      <c r="F24" s="287" t="s">
        <v>91</v>
      </c>
      <c r="H24" t="s">
        <v>116</v>
      </c>
    </row>
    <row r="25" spans="1:8" ht="19.75" customHeight="1">
      <c r="A25" s="279"/>
      <c r="B25" s="280"/>
      <c r="C25" s="119" t="s">
        <v>26</v>
      </c>
      <c r="D25" s="134" t="s">
        <v>59</v>
      </c>
      <c r="E25" s="120"/>
      <c r="F25" s="288"/>
      <c r="H25" t="s">
        <v>117</v>
      </c>
    </row>
    <row r="26" spans="1:8" ht="19.75" customHeight="1">
      <c r="A26" s="281"/>
      <c r="B26" s="282"/>
      <c r="C26" s="121" t="s">
        <v>28</v>
      </c>
      <c r="D26" s="135" t="s">
        <v>59</v>
      </c>
      <c r="E26" s="122">
        <f>SUM(E24:E25)</f>
        <v>0</v>
      </c>
      <c r="F26" s="289"/>
      <c r="H26" t="s">
        <v>118</v>
      </c>
    </row>
    <row r="27" spans="1:8" ht="20">
      <c r="A27" s="283" t="s">
        <v>81</v>
      </c>
      <c r="B27" s="284"/>
      <c r="C27" s="111" t="s">
        <v>73</v>
      </c>
      <c r="D27" s="136" t="s">
        <v>59</v>
      </c>
      <c r="E27" s="164"/>
      <c r="F27" s="178"/>
      <c r="H27" t="s">
        <v>119</v>
      </c>
    </row>
    <row r="28" spans="1:8" ht="19.75" customHeight="1">
      <c r="A28" s="303" t="s">
        <v>92</v>
      </c>
      <c r="B28" s="278"/>
      <c r="C28" s="114" t="s">
        <v>9</v>
      </c>
      <c r="D28" s="137" t="s">
        <v>59</v>
      </c>
      <c r="E28" s="164"/>
      <c r="F28" s="179"/>
      <c r="H28" t="s">
        <v>120</v>
      </c>
    </row>
    <row r="29" spans="1:8" ht="19.75" customHeight="1">
      <c r="A29" s="281"/>
      <c r="B29" s="282"/>
      <c r="C29" s="111" t="s">
        <v>60</v>
      </c>
      <c r="D29" s="136" t="s">
        <v>59</v>
      </c>
      <c r="E29" s="170"/>
      <c r="F29" s="178"/>
      <c r="H29" t="s">
        <v>121</v>
      </c>
    </row>
    <row r="30" spans="1:8" ht="20">
      <c r="A30" s="311" t="s">
        <v>35</v>
      </c>
      <c r="B30" s="283"/>
      <c r="C30" s="283"/>
      <c r="D30" s="136" t="s">
        <v>59</v>
      </c>
      <c r="E30" s="164" t="s">
        <v>86</v>
      </c>
      <c r="F30" s="180" t="s">
        <v>160</v>
      </c>
      <c r="H30" t="s">
        <v>122</v>
      </c>
    </row>
    <row r="31" spans="1:8" ht="20">
      <c r="A31" s="311" t="s">
        <v>36</v>
      </c>
      <c r="B31" s="283"/>
      <c r="C31" s="283"/>
      <c r="D31" s="136" t="s">
        <v>59</v>
      </c>
      <c r="E31" s="164" t="s">
        <v>86</v>
      </c>
      <c r="F31" s="180" t="s">
        <v>160</v>
      </c>
      <c r="H31" t="s">
        <v>123</v>
      </c>
    </row>
    <row r="32" spans="1:8" ht="20">
      <c r="A32" s="304" t="s">
        <v>30</v>
      </c>
      <c r="B32" s="305"/>
      <c r="C32" s="112" t="s">
        <v>31</v>
      </c>
      <c r="D32" s="136"/>
      <c r="E32" s="164" t="s">
        <v>86</v>
      </c>
      <c r="F32" s="180" t="s">
        <v>150</v>
      </c>
      <c r="H32" t="s">
        <v>124</v>
      </c>
    </row>
    <row r="33" spans="1:8" ht="20">
      <c r="A33" s="304" t="s">
        <v>32</v>
      </c>
      <c r="B33" s="305"/>
      <c r="C33" s="112" t="s">
        <v>31</v>
      </c>
      <c r="D33" s="136" t="s">
        <v>59</v>
      </c>
      <c r="E33" s="164" t="s">
        <v>86</v>
      </c>
      <c r="F33" s="181" t="s">
        <v>95</v>
      </c>
      <c r="H33" t="s">
        <v>125</v>
      </c>
    </row>
    <row r="34" spans="1:8" ht="20">
      <c r="A34" s="304" t="s">
        <v>33</v>
      </c>
      <c r="B34" s="305"/>
      <c r="C34" s="112" t="s">
        <v>31</v>
      </c>
      <c r="D34" s="136" t="s">
        <v>59</v>
      </c>
      <c r="E34" s="164" t="s">
        <v>86</v>
      </c>
      <c r="F34" s="181" t="s">
        <v>95</v>
      </c>
      <c r="H34" t="s">
        <v>126</v>
      </c>
    </row>
    <row r="35" spans="1:8" ht="20">
      <c r="A35" s="310" t="s">
        <v>34</v>
      </c>
      <c r="B35" s="304"/>
      <c r="C35" s="304"/>
      <c r="D35" s="136" t="s">
        <v>59</v>
      </c>
      <c r="E35" s="164" t="s">
        <v>93</v>
      </c>
      <c r="F35" s="181" t="s">
        <v>151</v>
      </c>
      <c r="H35" t="s">
        <v>127</v>
      </c>
    </row>
    <row r="36" spans="1:8" ht="20">
      <c r="A36" s="310" t="s">
        <v>37</v>
      </c>
      <c r="B36" s="304"/>
      <c r="C36" s="304"/>
      <c r="D36" s="136" t="s">
        <v>59</v>
      </c>
      <c r="E36" s="164" t="s">
        <v>86</v>
      </c>
      <c r="F36" s="181" t="s">
        <v>95</v>
      </c>
      <c r="H36" t="s">
        <v>128</v>
      </c>
    </row>
    <row r="37" spans="1:8" ht="19.75" customHeight="1">
      <c r="A37" s="306" t="s">
        <v>38</v>
      </c>
      <c r="B37" s="307"/>
      <c r="C37" s="112" t="s">
        <v>39</v>
      </c>
      <c r="D37" s="136" t="s">
        <v>59</v>
      </c>
      <c r="E37" s="164" t="s">
        <v>86</v>
      </c>
      <c r="F37" s="181" t="s">
        <v>152</v>
      </c>
      <c r="H37" t="s">
        <v>129</v>
      </c>
    </row>
    <row r="38" spans="1:8" ht="19.75" customHeight="1">
      <c r="A38" s="308"/>
      <c r="B38" s="309"/>
      <c r="C38" s="112" t="s">
        <v>40</v>
      </c>
      <c r="D38" s="136" t="s">
        <v>59</v>
      </c>
      <c r="E38" s="164" t="s">
        <v>86</v>
      </c>
      <c r="F38" s="181" t="s">
        <v>95</v>
      </c>
      <c r="H38" t="s">
        <v>130</v>
      </c>
    </row>
    <row r="39" spans="1:8" ht="19.75" customHeight="1">
      <c r="A39" s="306" t="s">
        <v>41</v>
      </c>
      <c r="B39" s="307"/>
      <c r="C39" s="116" t="s">
        <v>25</v>
      </c>
      <c r="D39" s="136" t="s">
        <v>59</v>
      </c>
      <c r="E39" s="164" t="s">
        <v>86</v>
      </c>
      <c r="F39" s="181" t="s">
        <v>95</v>
      </c>
      <c r="H39" t="s">
        <v>131</v>
      </c>
    </row>
    <row r="40" spans="1:8" ht="19.75" customHeight="1">
      <c r="A40" s="308"/>
      <c r="B40" s="309"/>
      <c r="C40" s="112" t="s">
        <v>26</v>
      </c>
      <c r="D40" s="136" t="s">
        <v>59</v>
      </c>
      <c r="E40" s="164" t="s">
        <v>86</v>
      </c>
      <c r="F40" s="181" t="s">
        <v>95</v>
      </c>
      <c r="H40" t="s">
        <v>132</v>
      </c>
    </row>
    <row r="41" spans="1:8" ht="20">
      <c r="A41" s="310" t="s">
        <v>42</v>
      </c>
      <c r="B41" s="304"/>
      <c r="C41" s="304"/>
      <c r="D41" s="136" t="s">
        <v>59</v>
      </c>
      <c r="E41" s="164" t="s">
        <v>93</v>
      </c>
      <c r="F41" s="181" t="s">
        <v>153</v>
      </c>
      <c r="H41" t="s">
        <v>133</v>
      </c>
    </row>
    <row r="42" spans="1:8" ht="20">
      <c r="A42" s="310" t="s">
        <v>43</v>
      </c>
      <c r="B42" s="304"/>
      <c r="C42" s="304"/>
      <c r="D42" s="136" t="s">
        <v>59</v>
      </c>
      <c r="E42" s="164" t="s">
        <v>93</v>
      </c>
      <c r="F42" s="181" t="s">
        <v>154</v>
      </c>
      <c r="H42" t="s">
        <v>134</v>
      </c>
    </row>
    <row r="43" spans="1:8" ht="20">
      <c r="A43" s="310" t="s">
        <v>44</v>
      </c>
      <c r="B43" s="304"/>
      <c r="C43" s="304"/>
      <c r="D43" s="136" t="s">
        <v>59</v>
      </c>
      <c r="E43" s="164" t="s">
        <v>93</v>
      </c>
      <c r="F43" s="181" t="s">
        <v>152</v>
      </c>
      <c r="H43" t="s">
        <v>135</v>
      </c>
    </row>
    <row r="44" spans="1:8" ht="19.75" customHeight="1">
      <c r="A44" s="320" t="s">
        <v>55</v>
      </c>
      <c r="B44" s="321"/>
      <c r="C44" s="142" t="s">
        <v>4</v>
      </c>
      <c r="D44" s="143" t="s">
        <v>59</v>
      </c>
      <c r="E44" s="158"/>
      <c r="F44" s="300" t="s">
        <v>155</v>
      </c>
      <c r="H44" t="s">
        <v>136</v>
      </c>
    </row>
    <row r="45" spans="1:8" ht="19.75" customHeight="1">
      <c r="A45" s="322"/>
      <c r="B45" s="323"/>
      <c r="C45" s="144" t="s">
        <v>5</v>
      </c>
      <c r="D45" s="134" t="s">
        <v>59</v>
      </c>
      <c r="E45" s="158"/>
      <c r="F45" s="301"/>
      <c r="H45" t="s">
        <v>137</v>
      </c>
    </row>
    <row r="46" spans="1:8" ht="19.75" customHeight="1">
      <c r="A46" s="324"/>
      <c r="B46" s="325"/>
      <c r="C46" s="145" t="s">
        <v>6</v>
      </c>
      <c r="D46" s="135"/>
      <c r="E46" s="159"/>
      <c r="F46" s="301"/>
      <c r="H46" t="s">
        <v>138</v>
      </c>
    </row>
    <row r="47" spans="1:8" ht="19.75" customHeight="1">
      <c r="A47" s="320" t="s">
        <v>54</v>
      </c>
      <c r="B47" s="321"/>
      <c r="C47" s="142" t="s">
        <v>4</v>
      </c>
      <c r="D47" s="143" t="s">
        <v>59</v>
      </c>
      <c r="E47" s="159"/>
      <c r="F47" s="301"/>
      <c r="H47" t="s">
        <v>139</v>
      </c>
    </row>
    <row r="48" spans="1:8" ht="19.75" customHeight="1">
      <c r="A48" s="322"/>
      <c r="B48" s="323"/>
      <c r="C48" s="144" t="s">
        <v>5</v>
      </c>
      <c r="D48" s="134" t="s">
        <v>59</v>
      </c>
      <c r="E48" s="159"/>
      <c r="F48" s="301"/>
      <c r="H48" t="s">
        <v>140</v>
      </c>
    </row>
    <row r="49" spans="1:8" ht="19.75" customHeight="1">
      <c r="A49" s="324"/>
      <c r="B49" s="325"/>
      <c r="C49" s="145" t="s">
        <v>6</v>
      </c>
      <c r="D49" s="135"/>
      <c r="E49" s="159"/>
      <c r="F49" s="302"/>
      <c r="H49" t="s">
        <v>141</v>
      </c>
    </row>
    <row r="50" spans="1:8" ht="20">
      <c r="A50" s="318" t="s">
        <v>56</v>
      </c>
      <c r="B50" s="319"/>
      <c r="C50" s="319"/>
      <c r="D50" s="129"/>
      <c r="E50" s="171">
        <f>E23</f>
        <v>0</v>
      </c>
      <c r="F50" s="182" t="s">
        <v>156</v>
      </c>
      <c r="H50" t="s">
        <v>142</v>
      </c>
    </row>
    <row r="51" spans="1:8" ht="20">
      <c r="A51" s="285" t="s">
        <v>1</v>
      </c>
      <c r="B51" s="286"/>
      <c r="C51" s="286"/>
      <c r="D51" s="138"/>
      <c r="E51" s="164"/>
      <c r="F51" s="173"/>
      <c r="H51" t="s">
        <v>143</v>
      </c>
    </row>
    <row r="52" spans="1:8" ht="20">
      <c r="A52" s="106"/>
      <c r="B52" s="106"/>
      <c r="C52" s="106"/>
      <c r="D52" s="128"/>
      <c r="E52"/>
      <c r="H52" t="s">
        <v>144</v>
      </c>
    </row>
    <row r="53" spans="1:8" ht="20">
      <c r="B53" s="106"/>
      <c r="C53" s="106"/>
      <c r="D53" s="128"/>
      <c r="E53" s="106"/>
      <c r="H53" t="s">
        <v>145</v>
      </c>
    </row>
    <row r="54" spans="1:8">
      <c r="H54" t="s">
        <v>146</v>
      </c>
    </row>
    <row r="55" spans="1:8">
      <c r="H55" t="s">
        <v>147</v>
      </c>
    </row>
    <row r="56" spans="1:8">
      <c r="H56" t="s">
        <v>148</v>
      </c>
    </row>
  </sheetData>
  <mergeCells count="41">
    <mergeCell ref="A50:C50"/>
    <mergeCell ref="A51:C51"/>
    <mergeCell ref="A44:B46"/>
    <mergeCell ref="A47:B49"/>
    <mergeCell ref="A35:C35"/>
    <mergeCell ref="A36:C36"/>
    <mergeCell ref="A41:C41"/>
    <mergeCell ref="A42:C42"/>
    <mergeCell ref="A39:B40"/>
    <mergeCell ref="A16:C16"/>
    <mergeCell ref="A14:B15"/>
    <mergeCell ref="A8:C8"/>
    <mergeCell ref="A9:C9"/>
    <mergeCell ref="A10:C10"/>
    <mergeCell ref="A11:C11"/>
    <mergeCell ref="A13:C13"/>
    <mergeCell ref="F44:F49"/>
    <mergeCell ref="A28:B29"/>
    <mergeCell ref="A32:B32"/>
    <mergeCell ref="A33:B33"/>
    <mergeCell ref="A34:B34"/>
    <mergeCell ref="A37:B38"/>
    <mergeCell ref="A43:C43"/>
    <mergeCell ref="A30:C30"/>
    <mergeCell ref="A31:C31"/>
    <mergeCell ref="E1:F1"/>
    <mergeCell ref="F14:F15"/>
    <mergeCell ref="A23:B23"/>
    <mergeCell ref="A24:B26"/>
    <mergeCell ref="A27:B27"/>
    <mergeCell ref="A12:C12"/>
    <mergeCell ref="F24:F26"/>
    <mergeCell ref="A20:B20"/>
    <mergeCell ref="A21:B21"/>
    <mergeCell ref="A22:B22"/>
    <mergeCell ref="A7:C7"/>
    <mergeCell ref="A17:B17"/>
    <mergeCell ref="A18:B18"/>
    <mergeCell ref="A19:B19"/>
    <mergeCell ref="B3:D3"/>
    <mergeCell ref="B4:D4"/>
  </mergeCells>
  <phoneticPr fontId="4"/>
  <dataValidations count="2">
    <dataValidation type="list" allowBlank="1" showInputMessage="1" showErrorMessage="1" sqref="E12 E30:E43" xr:uid="{72281D36-3194-47F7-A46A-F03D6B8327C7}">
      <formula1>$H$6:$H$8</formula1>
    </dataValidation>
    <dataValidation type="list" allowBlank="1" showInputMessage="1" showErrorMessage="1" sqref="E8" xr:uid="{1DC1DAEC-C850-42FC-9E63-47192019E22E}">
      <formula1>$H$10:$H$56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883D-48DB-491B-85A8-9278219A3D32}">
  <sheetPr>
    <pageSetUpPr fitToPage="1"/>
  </sheetPr>
  <dimension ref="A1:AR56"/>
  <sheetViews>
    <sheetView workbookViewId="0">
      <selection activeCell="B3" sqref="B3:D3"/>
    </sheetView>
  </sheetViews>
  <sheetFormatPr defaultRowHeight="18"/>
  <cols>
    <col min="2" max="3" width="15.6640625" style="107" customWidth="1"/>
    <col min="4" max="4" width="6.6640625" style="127" customWidth="1"/>
    <col min="5" max="5" width="40.6640625" style="107" customWidth="1"/>
    <col min="6" max="7" width="30.6640625" customWidth="1"/>
    <col min="8" max="8" width="0" hidden="1" customWidth="1"/>
  </cols>
  <sheetData>
    <row r="1" spans="1:44" s="1" customFormat="1" ht="47.4" customHeight="1">
      <c r="A1" s="63" t="s">
        <v>157</v>
      </c>
      <c r="B1" s="25"/>
      <c r="C1" s="25"/>
      <c r="D1" s="126"/>
      <c r="E1" s="271" t="s">
        <v>161</v>
      </c>
      <c r="F1" s="272"/>
      <c r="G1" s="25"/>
      <c r="J1" s="2"/>
      <c r="K1" s="2"/>
      <c r="L1" s="2"/>
      <c r="M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2"/>
      <c r="AL1" s="12"/>
      <c r="AM1" s="12"/>
      <c r="AN1" s="12"/>
      <c r="AO1" s="12"/>
      <c r="AP1" s="12"/>
      <c r="AQ1" s="12"/>
      <c r="AR1" s="12"/>
    </row>
    <row r="2" spans="1:44" ht="20">
      <c r="A2" s="107"/>
      <c r="E2" s="109" t="s">
        <v>63</v>
      </c>
      <c r="F2" s="160">
        <v>45901</v>
      </c>
    </row>
    <row r="3" spans="1:44" ht="24" customHeight="1">
      <c r="A3" s="109" t="s">
        <v>62</v>
      </c>
      <c r="B3" s="298" t="s">
        <v>172</v>
      </c>
      <c r="C3" s="298"/>
      <c r="D3" s="298"/>
      <c r="E3" s="109" t="s">
        <v>98</v>
      </c>
      <c r="F3" s="161">
        <v>93300</v>
      </c>
    </row>
    <row r="4" spans="1:44" ht="24" customHeight="1">
      <c r="A4" s="109" t="s">
        <v>78</v>
      </c>
      <c r="B4" s="299" t="s">
        <v>159</v>
      </c>
      <c r="C4" s="299"/>
      <c r="D4" s="299"/>
      <c r="E4" s="109" t="s">
        <v>99</v>
      </c>
      <c r="F4" s="162">
        <v>33.264000000000003</v>
      </c>
    </row>
    <row r="5" spans="1:44" ht="24" customHeight="1">
      <c r="A5" s="109"/>
      <c r="D5" s="107"/>
      <c r="F5" s="107"/>
    </row>
    <row r="6" spans="1:44">
      <c r="A6" s="107"/>
      <c r="E6" s="141" t="s">
        <v>97</v>
      </c>
      <c r="H6" s="151" t="s">
        <v>94</v>
      </c>
      <c r="I6" s="152"/>
    </row>
    <row r="7" spans="1:44">
      <c r="A7" s="295" t="s">
        <v>83</v>
      </c>
      <c r="B7" s="296"/>
      <c r="C7" s="297"/>
      <c r="D7" s="163" t="s">
        <v>82</v>
      </c>
      <c r="E7" s="110" t="s">
        <v>80</v>
      </c>
      <c r="F7" s="110" t="s">
        <v>79</v>
      </c>
      <c r="H7" s="151" t="s">
        <v>100</v>
      </c>
      <c r="I7" s="152"/>
    </row>
    <row r="8" spans="1:44" ht="20">
      <c r="A8" s="285" t="s">
        <v>22</v>
      </c>
      <c r="B8" s="286"/>
      <c r="C8" s="286"/>
      <c r="D8" s="129" t="s">
        <v>59</v>
      </c>
      <c r="E8" s="164" t="s">
        <v>124</v>
      </c>
      <c r="F8" s="173"/>
      <c r="H8" s="152" t="s">
        <v>101</v>
      </c>
      <c r="I8" s="152"/>
    </row>
    <row r="9" spans="1:44" ht="20">
      <c r="A9" s="285" t="s">
        <v>58</v>
      </c>
      <c r="B9" s="286"/>
      <c r="C9" s="286"/>
      <c r="D9" s="129"/>
      <c r="E9" s="164" t="s">
        <v>158</v>
      </c>
      <c r="F9" s="173"/>
      <c r="H9" s="153"/>
    </row>
    <row r="10" spans="1:44" ht="20">
      <c r="A10" s="285" t="s">
        <v>0</v>
      </c>
      <c r="B10" s="286"/>
      <c r="C10" s="286"/>
      <c r="D10" s="129" t="s">
        <v>59</v>
      </c>
      <c r="E10" s="164" t="s">
        <v>159</v>
      </c>
      <c r="F10" s="173"/>
      <c r="H10" t="s">
        <v>102</v>
      </c>
    </row>
    <row r="11" spans="1:44" ht="20">
      <c r="A11" s="285" t="s">
        <v>8</v>
      </c>
      <c r="B11" s="286"/>
      <c r="C11" s="286"/>
      <c r="D11" s="129" t="s">
        <v>59</v>
      </c>
      <c r="E11" s="164">
        <v>245</v>
      </c>
      <c r="F11" s="173"/>
      <c r="H11" t="s">
        <v>103</v>
      </c>
    </row>
    <row r="12" spans="1:44" ht="20">
      <c r="A12" s="285" t="s">
        <v>84</v>
      </c>
      <c r="B12" s="286"/>
      <c r="C12" s="286"/>
      <c r="D12" s="129"/>
      <c r="E12" s="164" t="s">
        <v>85</v>
      </c>
      <c r="F12" s="173"/>
      <c r="H12" t="s">
        <v>104</v>
      </c>
    </row>
    <row r="13" spans="1:44" ht="20">
      <c r="A13" s="316" t="s">
        <v>24</v>
      </c>
      <c r="B13" s="317"/>
      <c r="C13" s="317"/>
      <c r="D13" s="129" t="s">
        <v>59</v>
      </c>
      <c r="E13" s="183">
        <v>29373</v>
      </c>
      <c r="F13" s="172" t="s">
        <v>87</v>
      </c>
      <c r="H13" t="s">
        <v>105</v>
      </c>
    </row>
    <row r="14" spans="1:44" ht="20">
      <c r="A14" s="312" t="s">
        <v>45</v>
      </c>
      <c r="B14" s="313"/>
      <c r="C14" s="123" t="s">
        <v>74</v>
      </c>
      <c r="D14" s="130" t="s">
        <v>59</v>
      </c>
      <c r="E14" s="118" t="s">
        <v>88</v>
      </c>
      <c r="F14" s="273"/>
      <c r="H14" t="s">
        <v>106</v>
      </c>
    </row>
    <row r="15" spans="1:44" ht="20">
      <c r="A15" s="314"/>
      <c r="B15" s="315"/>
      <c r="C15" s="124" t="s">
        <v>46</v>
      </c>
      <c r="D15" s="131" t="s">
        <v>59</v>
      </c>
      <c r="E15" s="125" t="s">
        <v>17</v>
      </c>
      <c r="F15" s="274"/>
      <c r="H15" t="s">
        <v>107</v>
      </c>
    </row>
    <row r="16" spans="1:44" ht="20">
      <c r="A16" s="285" t="s">
        <v>3</v>
      </c>
      <c r="B16" s="286"/>
      <c r="C16" s="286"/>
      <c r="D16" s="129" t="s">
        <v>59</v>
      </c>
      <c r="E16" s="165">
        <v>24120</v>
      </c>
      <c r="F16" s="174"/>
      <c r="H16" t="s">
        <v>108</v>
      </c>
    </row>
    <row r="17" spans="1:8" ht="18" customHeight="1">
      <c r="A17" s="286" t="s">
        <v>15</v>
      </c>
      <c r="B17" s="290"/>
      <c r="C17" s="113" t="s">
        <v>16</v>
      </c>
      <c r="D17" s="129" t="s">
        <v>59</v>
      </c>
      <c r="E17" s="164" t="s">
        <v>90</v>
      </c>
      <c r="F17" s="174"/>
      <c r="H17" t="s">
        <v>109</v>
      </c>
    </row>
    <row r="18" spans="1:8" ht="18" hidden="1" customHeight="1">
      <c r="A18" s="286" t="s">
        <v>15</v>
      </c>
      <c r="B18" s="290"/>
      <c r="C18" s="115">
        <v>1.6</v>
      </c>
      <c r="D18" s="132" t="s">
        <v>59</v>
      </c>
      <c r="E18" s="166">
        <v>38590</v>
      </c>
      <c r="F18" s="175"/>
      <c r="H18" t="s">
        <v>110</v>
      </c>
    </row>
    <row r="19" spans="1:8" ht="18" hidden="1" customHeight="1">
      <c r="A19" s="286" t="s">
        <v>19</v>
      </c>
      <c r="B19" s="290"/>
      <c r="C19" s="115" t="s">
        <v>20</v>
      </c>
      <c r="D19" s="132" t="s">
        <v>59</v>
      </c>
      <c r="E19" s="166">
        <v>0</v>
      </c>
      <c r="F19" s="175"/>
      <c r="H19" t="s">
        <v>111</v>
      </c>
    </row>
    <row r="20" spans="1:8" ht="18" hidden="1" customHeight="1">
      <c r="A20" s="286" t="s">
        <v>12</v>
      </c>
      <c r="B20" s="290"/>
      <c r="C20" s="113" t="s">
        <v>13</v>
      </c>
      <c r="D20" s="129" t="s">
        <v>59</v>
      </c>
      <c r="E20" s="167">
        <v>-24100</v>
      </c>
      <c r="F20" s="174"/>
      <c r="H20" t="s">
        <v>112</v>
      </c>
    </row>
    <row r="21" spans="1:8" ht="30">
      <c r="A21" s="291" t="s">
        <v>23</v>
      </c>
      <c r="B21" s="292"/>
      <c r="C21" s="113"/>
      <c r="D21" s="129" t="s">
        <v>59</v>
      </c>
      <c r="E21" s="164">
        <v>0.21</v>
      </c>
      <c r="F21" s="149" t="s">
        <v>149</v>
      </c>
      <c r="H21" t="s">
        <v>113</v>
      </c>
    </row>
    <row r="22" spans="1:8" ht="18" hidden="1" customHeight="1">
      <c r="A22" s="293" t="s">
        <v>10</v>
      </c>
      <c r="B22" s="294"/>
      <c r="C22" s="123" t="s">
        <v>11</v>
      </c>
      <c r="D22" s="130" t="s">
        <v>59</v>
      </c>
      <c r="E22" s="168">
        <v>-50.61</v>
      </c>
      <c r="F22" s="176"/>
      <c r="H22" t="s">
        <v>114</v>
      </c>
    </row>
    <row r="23" spans="1:8" ht="18" hidden="1" customHeight="1">
      <c r="A23" s="275" t="s">
        <v>10</v>
      </c>
      <c r="B23" s="276"/>
      <c r="C23" s="124" t="s">
        <v>14</v>
      </c>
      <c r="D23" s="150" t="s">
        <v>59</v>
      </c>
      <c r="E23" s="169">
        <v>-55.671000000000006</v>
      </c>
      <c r="F23" s="177"/>
      <c r="H23" t="s">
        <v>115</v>
      </c>
    </row>
    <row r="24" spans="1:8" ht="18" customHeight="1">
      <c r="A24" s="277" t="s">
        <v>27</v>
      </c>
      <c r="B24" s="278"/>
      <c r="C24" s="117" t="s">
        <v>25</v>
      </c>
      <c r="D24" s="133" t="s">
        <v>59</v>
      </c>
      <c r="E24" s="118">
        <v>25</v>
      </c>
      <c r="F24" s="287" t="s">
        <v>91</v>
      </c>
      <c r="H24" t="s">
        <v>116</v>
      </c>
    </row>
    <row r="25" spans="1:8" ht="19.75" customHeight="1">
      <c r="A25" s="279"/>
      <c r="B25" s="280"/>
      <c r="C25" s="119" t="s">
        <v>26</v>
      </c>
      <c r="D25" s="134" t="s">
        <v>59</v>
      </c>
      <c r="E25" s="120">
        <v>220</v>
      </c>
      <c r="F25" s="288"/>
      <c r="H25" t="s">
        <v>117</v>
      </c>
    </row>
    <row r="26" spans="1:8" ht="19.75" customHeight="1">
      <c r="A26" s="281"/>
      <c r="B26" s="282"/>
      <c r="C26" s="121" t="s">
        <v>28</v>
      </c>
      <c r="D26" s="135" t="s">
        <v>59</v>
      </c>
      <c r="E26" s="122">
        <v>245</v>
      </c>
      <c r="F26" s="289"/>
      <c r="H26" t="s">
        <v>118</v>
      </c>
    </row>
    <row r="27" spans="1:8" ht="20">
      <c r="A27" s="283" t="s">
        <v>81</v>
      </c>
      <c r="B27" s="284"/>
      <c r="C27" s="111" t="s">
        <v>73</v>
      </c>
      <c r="D27" s="136" t="s">
        <v>59</v>
      </c>
      <c r="E27" s="164">
        <v>120.12</v>
      </c>
      <c r="F27" s="178"/>
      <c r="H27" t="s">
        <v>119</v>
      </c>
    </row>
    <row r="28" spans="1:8" ht="19.75" customHeight="1">
      <c r="A28" s="303" t="s">
        <v>92</v>
      </c>
      <c r="B28" s="278"/>
      <c r="C28" s="114" t="s">
        <v>9</v>
      </c>
      <c r="D28" s="137" t="s">
        <v>59</v>
      </c>
      <c r="E28" s="164">
        <v>210</v>
      </c>
      <c r="F28" s="179"/>
      <c r="H28" t="s">
        <v>120</v>
      </c>
    </row>
    <row r="29" spans="1:8" ht="19.75" customHeight="1">
      <c r="A29" s="281"/>
      <c r="B29" s="282"/>
      <c r="C29" s="111" t="s">
        <v>60</v>
      </c>
      <c r="D29" s="136" t="s">
        <v>59</v>
      </c>
      <c r="E29" s="170">
        <v>8.3000000000000007</v>
      </c>
      <c r="F29" s="178"/>
      <c r="H29" t="s">
        <v>121</v>
      </c>
    </row>
    <row r="30" spans="1:8" ht="20">
      <c r="A30" s="311" t="s">
        <v>35</v>
      </c>
      <c r="B30" s="283"/>
      <c r="C30" s="283"/>
      <c r="D30" s="136" t="s">
        <v>59</v>
      </c>
      <c r="E30" s="164" t="s">
        <v>85</v>
      </c>
      <c r="F30" s="180" t="s">
        <v>160</v>
      </c>
      <c r="H30" t="s">
        <v>122</v>
      </c>
    </row>
    <row r="31" spans="1:8" ht="20">
      <c r="A31" s="311" t="s">
        <v>36</v>
      </c>
      <c r="B31" s="283"/>
      <c r="C31" s="283"/>
      <c r="D31" s="136" t="s">
        <v>59</v>
      </c>
      <c r="E31" s="164" t="s">
        <v>85</v>
      </c>
      <c r="F31" s="180" t="s">
        <v>160</v>
      </c>
      <c r="H31" t="s">
        <v>123</v>
      </c>
    </row>
    <row r="32" spans="1:8" ht="20">
      <c r="A32" s="304" t="s">
        <v>30</v>
      </c>
      <c r="B32" s="305"/>
      <c r="C32" s="112" t="s">
        <v>31</v>
      </c>
      <c r="D32" s="136"/>
      <c r="E32" s="164" t="s">
        <v>85</v>
      </c>
      <c r="F32" s="180" t="s">
        <v>150</v>
      </c>
      <c r="H32" t="s">
        <v>124</v>
      </c>
    </row>
    <row r="33" spans="1:8" ht="20">
      <c r="A33" s="304" t="s">
        <v>32</v>
      </c>
      <c r="B33" s="305"/>
      <c r="C33" s="112" t="s">
        <v>31</v>
      </c>
      <c r="D33" s="136" t="s">
        <v>59</v>
      </c>
      <c r="E33" s="164" t="s">
        <v>85</v>
      </c>
      <c r="F33" s="181" t="s">
        <v>95</v>
      </c>
      <c r="H33" t="s">
        <v>125</v>
      </c>
    </row>
    <row r="34" spans="1:8" ht="20">
      <c r="A34" s="304" t="s">
        <v>33</v>
      </c>
      <c r="B34" s="305"/>
      <c r="C34" s="112" t="s">
        <v>31</v>
      </c>
      <c r="D34" s="136" t="s">
        <v>59</v>
      </c>
      <c r="E34" s="164" t="s">
        <v>85</v>
      </c>
      <c r="F34" s="181" t="s">
        <v>95</v>
      </c>
      <c r="H34" t="s">
        <v>126</v>
      </c>
    </row>
    <row r="35" spans="1:8" ht="20">
      <c r="A35" s="310" t="s">
        <v>34</v>
      </c>
      <c r="B35" s="304"/>
      <c r="C35" s="304"/>
      <c r="D35" s="136" t="s">
        <v>59</v>
      </c>
      <c r="E35" s="164" t="s">
        <v>93</v>
      </c>
      <c r="F35" s="181" t="s">
        <v>151</v>
      </c>
      <c r="H35" t="s">
        <v>127</v>
      </c>
    </row>
    <row r="36" spans="1:8" ht="20">
      <c r="A36" s="310" t="s">
        <v>37</v>
      </c>
      <c r="B36" s="304"/>
      <c r="C36" s="304"/>
      <c r="D36" s="136" t="s">
        <v>59</v>
      </c>
      <c r="E36" s="164" t="s">
        <v>85</v>
      </c>
      <c r="F36" s="181" t="s">
        <v>95</v>
      </c>
      <c r="H36" t="s">
        <v>128</v>
      </c>
    </row>
    <row r="37" spans="1:8" ht="19.75" customHeight="1">
      <c r="A37" s="306" t="s">
        <v>38</v>
      </c>
      <c r="B37" s="307"/>
      <c r="C37" s="112" t="s">
        <v>39</v>
      </c>
      <c r="D37" s="136" t="s">
        <v>59</v>
      </c>
      <c r="E37" s="164" t="s">
        <v>85</v>
      </c>
      <c r="F37" s="181" t="s">
        <v>152</v>
      </c>
      <c r="H37" t="s">
        <v>129</v>
      </c>
    </row>
    <row r="38" spans="1:8" ht="19.75" customHeight="1">
      <c r="A38" s="308"/>
      <c r="B38" s="309"/>
      <c r="C38" s="112" t="s">
        <v>40</v>
      </c>
      <c r="D38" s="136" t="s">
        <v>59</v>
      </c>
      <c r="E38" s="164" t="s">
        <v>85</v>
      </c>
      <c r="F38" s="181" t="s">
        <v>95</v>
      </c>
      <c r="H38" t="s">
        <v>130</v>
      </c>
    </row>
    <row r="39" spans="1:8" ht="19.75" customHeight="1">
      <c r="A39" s="306" t="s">
        <v>41</v>
      </c>
      <c r="B39" s="307"/>
      <c r="C39" s="116" t="s">
        <v>25</v>
      </c>
      <c r="D39" s="136" t="s">
        <v>59</v>
      </c>
      <c r="E39" s="164" t="s">
        <v>85</v>
      </c>
      <c r="F39" s="181" t="s">
        <v>95</v>
      </c>
      <c r="H39" t="s">
        <v>131</v>
      </c>
    </row>
    <row r="40" spans="1:8" ht="19.75" customHeight="1">
      <c r="A40" s="308"/>
      <c r="B40" s="309"/>
      <c r="C40" s="112" t="s">
        <v>26</v>
      </c>
      <c r="D40" s="136" t="s">
        <v>59</v>
      </c>
      <c r="E40" s="164" t="s">
        <v>85</v>
      </c>
      <c r="F40" s="181" t="s">
        <v>95</v>
      </c>
      <c r="H40" t="s">
        <v>132</v>
      </c>
    </row>
    <row r="41" spans="1:8" ht="20">
      <c r="A41" s="310" t="s">
        <v>42</v>
      </c>
      <c r="B41" s="304"/>
      <c r="C41" s="304"/>
      <c r="D41" s="136" t="s">
        <v>59</v>
      </c>
      <c r="E41" s="164" t="s">
        <v>93</v>
      </c>
      <c r="F41" s="181" t="s">
        <v>153</v>
      </c>
      <c r="H41" t="s">
        <v>133</v>
      </c>
    </row>
    <row r="42" spans="1:8" ht="20">
      <c r="A42" s="310" t="s">
        <v>43</v>
      </c>
      <c r="B42" s="304"/>
      <c r="C42" s="304"/>
      <c r="D42" s="136" t="s">
        <v>59</v>
      </c>
      <c r="E42" s="164" t="s">
        <v>93</v>
      </c>
      <c r="F42" s="181" t="s">
        <v>154</v>
      </c>
      <c r="H42" t="s">
        <v>134</v>
      </c>
    </row>
    <row r="43" spans="1:8" ht="20">
      <c r="A43" s="310" t="s">
        <v>44</v>
      </c>
      <c r="B43" s="304"/>
      <c r="C43" s="304"/>
      <c r="D43" s="136" t="s">
        <v>59</v>
      </c>
      <c r="E43" s="164" t="s">
        <v>93</v>
      </c>
      <c r="F43" s="181" t="s">
        <v>152</v>
      </c>
      <c r="H43" t="s">
        <v>135</v>
      </c>
    </row>
    <row r="44" spans="1:8" ht="19.75" customHeight="1">
      <c r="A44" s="320" t="s">
        <v>55</v>
      </c>
      <c r="B44" s="321"/>
      <c r="C44" s="142" t="s">
        <v>4</v>
      </c>
      <c r="D44" s="143" t="s">
        <v>59</v>
      </c>
      <c r="E44" s="158">
        <v>1000</v>
      </c>
      <c r="F44" s="300" t="s">
        <v>155</v>
      </c>
      <c r="H44" t="s">
        <v>136</v>
      </c>
    </row>
    <row r="45" spans="1:8" ht="19.75" customHeight="1">
      <c r="A45" s="322"/>
      <c r="B45" s="323"/>
      <c r="C45" s="144" t="s">
        <v>5</v>
      </c>
      <c r="D45" s="134" t="s">
        <v>59</v>
      </c>
      <c r="E45" s="158">
        <v>1320</v>
      </c>
      <c r="F45" s="301"/>
      <c r="H45" t="s">
        <v>137</v>
      </c>
    </row>
    <row r="46" spans="1:8" ht="19.75" customHeight="1">
      <c r="A46" s="324"/>
      <c r="B46" s="325"/>
      <c r="C46" s="145" t="s">
        <v>6</v>
      </c>
      <c r="D46" s="135"/>
      <c r="E46" s="159">
        <v>2520</v>
      </c>
      <c r="F46" s="301"/>
      <c r="H46" t="s">
        <v>138</v>
      </c>
    </row>
    <row r="47" spans="1:8" ht="19.75" customHeight="1">
      <c r="A47" s="320" t="s">
        <v>54</v>
      </c>
      <c r="B47" s="321"/>
      <c r="C47" s="142" t="s">
        <v>4</v>
      </c>
      <c r="D47" s="143" t="s">
        <v>59</v>
      </c>
      <c r="E47" s="159">
        <v>520</v>
      </c>
      <c r="F47" s="301"/>
      <c r="H47" t="s">
        <v>139</v>
      </c>
    </row>
    <row r="48" spans="1:8" ht="19.75" customHeight="1">
      <c r="A48" s="322"/>
      <c r="B48" s="323"/>
      <c r="C48" s="144" t="s">
        <v>5</v>
      </c>
      <c r="D48" s="134" t="s">
        <v>59</v>
      </c>
      <c r="E48" s="159">
        <v>480</v>
      </c>
      <c r="F48" s="301"/>
      <c r="H48" t="s">
        <v>140</v>
      </c>
    </row>
    <row r="49" spans="1:8" ht="19.75" customHeight="1">
      <c r="A49" s="324"/>
      <c r="B49" s="325"/>
      <c r="C49" s="145" t="s">
        <v>6</v>
      </c>
      <c r="D49" s="135"/>
      <c r="E49" s="159">
        <v>440</v>
      </c>
      <c r="F49" s="302"/>
      <c r="H49" t="s">
        <v>141</v>
      </c>
    </row>
    <row r="50" spans="1:8" ht="20">
      <c r="A50" s="318" t="s">
        <v>56</v>
      </c>
      <c r="B50" s="319"/>
      <c r="C50" s="319"/>
      <c r="D50" s="129"/>
      <c r="E50" s="171">
        <v>-55.671000000000006</v>
      </c>
      <c r="F50" s="182" t="s">
        <v>156</v>
      </c>
      <c r="H50" t="s">
        <v>142</v>
      </c>
    </row>
    <row r="51" spans="1:8" ht="20">
      <c r="A51" s="285" t="s">
        <v>1</v>
      </c>
      <c r="B51" s="286"/>
      <c r="C51" s="286"/>
      <c r="D51" s="138"/>
      <c r="E51" s="164"/>
      <c r="F51" s="173"/>
      <c r="H51" t="s">
        <v>143</v>
      </c>
    </row>
    <row r="52" spans="1:8" ht="20">
      <c r="A52" s="106"/>
      <c r="B52" s="106"/>
      <c r="C52" s="106"/>
      <c r="D52" s="128"/>
      <c r="E52"/>
      <c r="H52" t="s">
        <v>144</v>
      </c>
    </row>
    <row r="53" spans="1:8" ht="20">
      <c r="B53" s="106"/>
      <c r="C53" s="106"/>
      <c r="D53" s="128"/>
      <c r="E53" s="106"/>
      <c r="H53" t="s">
        <v>145</v>
      </c>
    </row>
    <row r="54" spans="1:8">
      <c r="H54" t="s">
        <v>146</v>
      </c>
    </row>
    <row r="55" spans="1:8">
      <c r="H55" t="s">
        <v>147</v>
      </c>
    </row>
    <row r="56" spans="1:8">
      <c r="H56" t="s">
        <v>148</v>
      </c>
    </row>
  </sheetData>
  <mergeCells count="41">
    <mergeCell ref="F14:F15"/>
    <mergeCell ref="A16:C16"/>
    <mergeCell ref="B3:D3"/>
    <mergeCell ref="B4:D4"/>
    <mergeCell ref="A7:C7"/>
    <mergeCell ref="A8:C8"/>
    <mergeCell ref="A9:C9"/>
    <mergeCell ref="A10:C10"/>
    <mergeCell ref="A14:B15"/>
    <mergeCell ref="A18:B18"/>
    <mergeCell ref="A19:B19"/>
    <mergeCell ref="A20:B20"/>
    <mergeCell ref="A33:B33"/>
    <mergeCell ref="A21:B21"/>
    <mergeCell ref="A28:B29"/>
    <mergeCell ref="A30:C30"/>
    <mergeCell ref="A31:C31"/>
    <mergeCell ref="A32:B32"/>
    <mergeCell ref="E1:F1"/>
    <mergeCell ref="F44:F49"/>
    <mergeCell ref="A47:B49"/>
    <mergeCell ref="A50:C50"/>
    <mergeCell ref="A36:C36"/>
    <mergeCell ref="A23:B23"/>
    <mergeCell ref="A24:B26"/>
    <mergeCell ref="F24:F26"/>
    <mergeCell ref="A27:B27"/>
    <mergeCell ref="A34:B34"/>
    <mergeCell ref="A35:C35"/>
    <mergeCell ref="A22:B22"/>
    <mergeCell ref="A11:C11"/>
    <mergeCell ref="A12:C12"/>
    <mergeCell ref="A13:C13"/>
    <mergeCell ref="A17:B17"/>
    <mergeCell ref="A51:C51"/>
    <mergeCell ref="A37:B38"/>
    <mergeCell ref="A39:B40"/>
    <mergeCell ref="A41:C41"/>
    <mergeCell ref="A42:C42"/>
    <mergeCell ref="A43:C43"/>
    <mergeCell ref="A44:B46"/>
  </mergeCells>
  <phoneticPr fontId="4"/>
  <dataValidations count="2">
    <dataValidation type="list" allowBlank="1" showInputMessage="1" showErrorMessage="1" sqref="E8" xr:uid="{D0C68505-6E5A-4F3A-B63B-14239F6615B8}">
      <formula1>$H$10:$H$56</formula1>
    </dataValidation>
    <dataValidation type="list" allowBlank="1" showInputMessage="1" showErrorMessage="1" sqref="E12 E30:E43" xr:uid="{B9565AF8-8C21-4A9E-89CE-9EC05890119A}">
      <formula1>$H$6:$H$8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995C-8B8F-4145-A9DE-7E2AD51F43EC}">
  <sheetPr>
    <pageSetUpPr fitToPage="1"/>
  </sheetPr>
  <dimension ref="A1:BB59"/>
  <sheetViews>
    <sheetView zoomScaleNormal="100" workbookViewId="0">
      <pane xSplit="5" ySplit="5" topLeftCell="F6" activePane="bottomRight" state="frozen"/>
      <selection pane="topRight" activeCell="E1" sqref="E1"/>
      <selection pane="bottomLeft" activeCell="A6" sqref="A6"/>
      <selection pane="bottomRight" sqref="A1:D1"/>
    </sheetView>
  </sheetViews>
  <sheetFormatPr defaultColWidth="8.6640625" defaultRowHeight="20" customHeight="1"/>
  <cols>
    <col min="1" max="1" width="12.6640625" style="2" customWidth="1"/>
    <col min="2" max="2" width="8.6640625" style="2" customWidth="1"/>
    <col min="3" max="3" width="6.6640625" style="2" customWidth="1"/>
    <col min="4" max="4" width="40.6640625" style="2" customWidth="1"/>
    <col min="5" max="5" width="12.6640625" style="2" hidden="1" customWidth="1"/>
    <col min="6" max="37" width="12.6640625" style="2" customWidth="1"/>
    <col min="38" max="43" width="12.6640625" style="8" customWidth="1"/>
    <col min="44" max="44" width="12.6640625" style="2" customWidth="1"/>
    <col min="45" max="45" width="30.6640625" style="4" customWidth="1"/>
    <col min="46" max="46" width="2.58203125" style="1" customWidth="1"/>
    <col min="47" max="16384" width="8.6640625" style="1"/>
  </cols>
  <sheetData>
    <row r="1" spans="1:52" ht="32.5">
      <c r="A1" s="326" t="s">
        <v>65</v>
      </c>
      <c r="B1" s="326"/>
      <c r="C1" s="326"/>
      <c r="D1" s="326"/>
      <c r="F1" s="59" t="s">
        <v>62</v>
      </c>
      <c r="G1" s="364" t="str">
        <f>IF(申込書!Y7&lt;&gt;"",申込書!Y7,"")</f>
        <v/>
      </c>
      <c r="H1" s="364"/>
      <c r="I1" s="364"/>
      <c r="J1" s="364"/>
      <c r="O1" s="60" t="s">
        <v>63</v>
      </c>
      <c r="P1" s="365">
        <v>45784</v>
      </c>
      <c r="Q1" s="365"/>
      <c r="R1" s="357"/>
      <c r="S1" s="357"/>
      <c r="AL1" s="12"/>
      <c r="AM1" s="12"/>
      <c r="AN1" s="12"/>
      <c r="AO1" s="12"/>
      <c r="AP1" s="12"/>
      <c r="AQ1" s="12"/>
      <c r="AR1" s="12"/>
      <c r="AS1" s="12"/>
    </row>
    <row r="2" spans="1:52" ht="20" customHeight="1">
      <c r="AL2" s="6"/>
      <c r="AM2" s="6"/>
      <c r="AN2" s="6"/>
      <c r="AO2" s="6"/>
      <c r="AP2" s="6"/>
      <c r="AQ2" s="6"/>
      <c r="AR2" s="6"/>
      <c r="AS2" s="6"/>
      <c r="AV2" s="2" t="s">
        <v>59</v>
      </c>
      <c r="AW2" s="1" t="s">
        <v>89</v>
      </c>
      <c r="AX2" s="1" t="s">
        <v>17</v>
      </c>
      <c r="AY2" s="1" t="s">
        <v>166</v>
      </c>
      <c r="AZ2" s="1">
        <v>0.21</v>
      </c>
    </row>
    <row r="3" spans="1:52" ht="20" customHeight="1">
      <c r="A3" s="9"/>
      <c r="B3" s="9"/>
      <c r="C3" s="9"/>
      <c r="D3" s="9"/>
      <c r="E3" s="14"/>
      <c r="H3" s="15"/>
      <c r="I3" s="26" t="s">
        <v>64</v>
      </c>
      <c r="J3" s="17"/>
      <c r="K3" s="9" t="s">
        <v>71</v>
      </c>
      <c r="L3" s="10"/>
      <c r="M3" s="10"/>
      <c r="N3" s="10"/>
      <c r="O3" s="9" t="s">
        <v>21</v>
      </c>
      <c r="V3" s="16"/>
      <c r="W3" s="16"/>
      <c r="X3" s="329" t="s">
        <v>67</v>
      </c>
      <c r="Y3" s="329"/>
      <c r="Z3" s="328" t="s">
        <v>66</v>
      </c>
      <c r="AA3" s="328"/>
      <c r="AB3" s="328"/>
      <c r="AC3" s="328"/>
      <c r="AD3" s="328"/>
      <c r="AE3" s="328"/>
      <c r="AF3" s="328"/>
      <c r="AG3" s="328"/>
      <c r="AH3" s="328"/>
      <c r="AI3" s="327" t="s">
        <v>68</v>
      </c>
      <c r="AJ3" s="327"/>
      <c r="AK3" s="327"/>
      <c r="AL3" s="11"/>
      <c r="AM3" s="11"/>
      <c r="AN3" s="10"/>
      <c r="AO3" s="10"/>
      <c r="AP3" s="10"/>
      <c r="AQ3" s="10"/>
      <c r="AR3" s="10"/>
      <c r="AS3" s="9"/>
      <c r="AV3" s="2" t="s">
        <v>163</v>
      </c>
      <c r="AW3" s="1" t="s">
        <v>164</v>
      </c>
      <c r="AX3" s="1" t="s">
        <v>165</v>
      </c>
      <c r="AY3" s="1" t="s">
        <v>167</v>
      </c>
      <c r="AZ3" s="1">
        <v>0.215</v>
      </c>
    </row>
    <row r="4" spans="1:52" s="3" customFormat="1" ht="60">
      <c r="A4" s="337" t="s">
        <v>22</v>
      </c>
      <c r="B4" s="334" t="s">
        <v>171</v>
      </c>
      <c r="C4" s="337" t="s">
        <v>7</v>
      </c>
      <c r="D4" s="337" t="s">
        <v>0</v>
      </c>
      <c r="E4" s="339" t="s">
        <v>8</v>
      </c>
      <c r="F4" s="348" t="s">
        <v>24</v>
      </c>
      <c r="G4" s="366" t="s">
        <v>96</v>
      </c>
      <c r="H4" s="334" t="s">
        <v>45</v>
      </c>
      <c r="I4" s="334"/>
      <c r="J4" s="334" t="s">
        <v>3</v>
      </c>
      <c r="K4" s="35" t="s">
        <v>15</v>
      </c>
      <c r="L4" s="35" t="s">
        <v>18</v>
      </c>
      <c r="M4" s="35" t="s">
        <v>19</v>
      </c>
      <c r="N4" s="35" t="s">
        <v>12</v>
      </c>
      <c r="O4" s="36" t="s">
        <v>23</v>
      </c>
      <c r="P4" s="35" t="s">
        <v>10</v>
      </c>
      <c r="Q4" s="35" t="s">
        <v>10</v>
      </c>
      <c r="R4" s="350" t="s">
        <v>27</v>
      </c>
      <c r="S4" s="350"/>
      <c r="T4" s="350"/>
      <c r="U4" s="37" t="s">
        <v>61</v>
      </c>
      <c r="V4" s="345" t="s">
        <v>29</v>
      </c>
      <c r="W4" s="346"/>
      <c r="X4" s="360" t="s">
        <v>35</v>
      </c>
      <c r="Y4" s="362" t="s">
        <v>36</v>
      </c>
      <c r="Z4" s="47" t="s">
        <v>30</v>
      </c>
      <c r="AA4" s="46" t="s">
        <v>32</v>
      </c>
      <c r="AB4" s="46" t="s">
        <v>33</v>
      </c>
      <c r="AC4" s="332" t="s">
        <v>34</v>
      </c>
      <c r="AD4" s="332" t="s">
        <v>37</v>
      </c>
      <c r="AE4" s="358" t="s">
        <v>38</v>
      </c>
      <c r="AF4" s="359"/>
      <c r="AG4" s="358" t="s">
        <v>41</v>
      </c>
      <c r="AH4" s="359"/>
      <c r="AI4" s="332" t="s">
        <v>42</v>
      </c>
      <c r="AJ4" s="332" t="s">
        <v>43</v>
      </c>
      <c r="AK4" s="352" t="s">
        <v>44</v>
      </c>
      <c r="AL4" s="351" t="s">
        <v>55</v>
      </c>
      <c r="AM4" s="347"/>
      <c r="AN4" s="347"/>
      <c r="AO4" s="347" t="s">
        <v>54</v>
      </c>
      <c r="AP4" s="347"/>
      <c r="AQ4" s="347"/>
      <c r="AR4" s="343" t="s">
        <v>56</v>
      </c>
      <c r="AS4" s="341" t="s">
        <v>1</v>
      </c>
      <c r="AZ4" s="1">
        <v>0.20200000000000001</v>
      </c>
    </row>
    <row r="5" spans="1:52" s="3" customFormat="1" ht="20" customHeight="1">
      <c r="A5" s="338"/>
      <c r="B5" s="338"/>
      <c r="C5" s="338"/>
      <c r="D5" s="338"/>
      <c r="E5" s="340"/>
      <c r="F5" s="349"/>
      <c r="G5" s="367"/>
      <c r="H5" s="108" t="s">
        <v>75</v>
      </c>
      <c r="I5" s="108" t="s">
        <v>76</v>
      </c>
      <c r="J5" s="338"/>
      <c r="K5" s="38" t="s">
        <v>77</v>
      </c>
      <c r="L5" s="39">
        <v>1.6</v>
      </c>
      <c r="M5" s="39" t="s">
        <v>20</v>
      </c>
      <c r="N5" s="38" t="s">
        <v>13</v>
      </c>
      <c r="O5" s="38"/>
      <c r="P5" s="38" t="s">
        <v>11</v>
      </c>
      <c r="Q5" s="38" t="s">
        <v>14</v>
      </c>
      <c r="R5" s="40" t="s">
        <v>25</v>
      </c>
      <c r="S5" s="41" t="s">
        <v>26</v>
      </c>
      <c r="T5" s="41" t="s">
        <v>28</v>
      </c>
      <c r="U5" s="41" t="s">
        <v>72</v>
      </c>
      <c r="V5" s="40" t="s">
        <v>9</v>
      </c>
      <c r="W5" s="42" t="s">
        <v>60</v>
      </c>
      <c r="X5" s="361"/>
      <c r="Y5" s="363"/>
      <c r="Z5" s="48" t="s">
        <v>31</v>
      </c>
      <c r="AA5" s="44" t="s">
        <v>31</v>
      </c>
      <c r="AB5" s="44" t="s">
        <v>31</v>
      </c>
      <c r="AC5" s="333"/>
      <c r="AD5" s="333"/>
      <c r="AE5" s="44" t="s">
        <v>39</v>
      </c>
      <c r="AF5" s="44" t="s">
        <v>40</v>
      </c>
      <c r="AG5" s="45" t="s">
        <v>25</v>
      </c>
      <c r="AH5" s="44" t="s">
        <v>26</v>
      </c>
      <c r="AI5" s="333"/>
      <c r="AJ5" s="333"/>
      <c r="AK5" s="353"/>
      <c r="AL5" s="53" t="s">
        <v>4</v>
      </c>
      <c r="AM5" s="54" t="s">
        <v>5</v>
      </c>
      <c r="AN5" s="54" t="s">
        <v>6</v>
      </c>
      <c r="AO5" s="54" t="s">
        <v>4</v>
      </c>
      <c r="AP5" s="54" t="s">
        <v>5</v>
      </c>
      <c r="AQ5" s="54" t="s">
        <v>6</v>
      </c>
      <c r="AR5" s="344"/>
      <c r="AS5" s="342"/>
    </row>
    <row r="6" spans="1:52" s="3" customFormat="1" ht="20" customHeight="1">
      <c r="A6" s="354" t="s">
        <v>70</v>
      </c>
      <c r="B6" s="355"/>
      <c r="C6" s="355"/>
      <c r="D6" s="356"/>
      <c r="E6" s="61"/>
      <c r="F6" s="62" t="s">
        <v>47</v>
      </c>
      <c r="G6" s="139"/>
      <c r="H6" s="29" t="s">
        <v>47</v>
      </c>
      <c r="I6" s="29" t="s">
        <v>47</v>
      </c>
      <c r="J6" s="27" t="s">
        <v>47</v>
      </c>
      <c r="K6" s="27" t="s">
        <v>47</v>
      </c>
      <c r="L6" s="30" t="s">
        <v>47</v>
      </c>
      <c r="M6" s="30" t="s">
        <v>47</v>
      </c>
      <c r="N6" s="27" t="s">
        <v>47</v>
      </c>
      <c r="O6" s="27" t="s">
        <v>47</v>
      </c>
      <c r="P6" s="27" t="s">
        <v>47</v>
      </c>
      <c r="Q6" s="27" t="s">
        <v>47</v>
      </c>
      <c r="R6" s="28" t="s">
        <v>47</v>
      </c>
      <c r="S6" s="31" t="s">
        <v>47</v>
      </c>
      <c r="T6" s="31" t="s">
        <v>47</v>
      </c>
      <c r="U6" s="31" t="s">
        <v>47</v>
      </c>
      <c r="V6" s="28" t="s">
        <v>47</v>
      </c>
      <c r="W6" s="55" t="s">
        <v>47</v>
      </c>
      <c r="X6" s="64" t="s">
        <v>48</v>
      </c>
      <c r="Y6" s="65" t="s">
        <v>48</v>
      </c>
      <c r="Z6" s="66" t="s">
        <v>69</v>
      </c>
      <c r="AA6" s="32" t="s">
        <v>49</v>
      </c>
      <c r="AB6" s="32" t="s">
        <v>49</v>
      </c>
      <c r="AC6" s="32" t="s">
        <v>53</v>
      </c>
      <c r="AD6" s="32" t="s">
        <v>49</v>
      </c>
      <c r="AE6" s="32" t="s">
        <v>52</v>
      </c>
      <c r="AF6" s="32" t="s">
        <v>49</v>
      </c>
      <c r="AG6" s="32" t="s">
        <v>49</v>
      </c>
      <c r="AH6" s="32" t="s">
        <v>49</v>
      </c>
      <c r="AI6" s="32" t="s">
        <v>50</v>
      </c>
      <c r="AJ6" s="32" t="s">
        <v>51</v>
      </c>
      <c r="AK6" s="49" t="s">
        <v>52</v>
      </c>
      <c r="AL6" s="51"/>
      <c r="AM6" s="33"/>
      <c r="AN6" s="33"/>
      <c r="AO6" s="33"/>
      <c r="AP6" s="33"/>
      <c r="AQ6" s="34"/>
      <c r="AR6" s="52" t="s">
        <v>57</v>
      </c>
      <c r="AS6" s="50"/>
    </row>
    <row r="7" spans="1:52" ht="20" customHeight="1">
      <c r="A7" s="199" t="s">
        <v>169</v>
      </c>
      <c r="B7" s="56" t="s">
        <v>170</v>
      </c>
      <c r="C7" s="56" t="s">
        <v>168</v>
      </c>
      <c r="D7" s="67" t="s">
        <v>159</v>
      </c>
      <c r="E7" s="146">
        <f>T7</f>
        <v>120</v>
      </c>
      <c r="F7" s="70">
        <v>29373</v>
      </c>
      <c r="G7" s="140" t="s">
        <v>59</v>
      </c>
      <c r="H7" s="190" t="s">
        <v>89</v>
      </c>
      <c r="I7" s="190" t="s">
        <v>17</v>
      </c>
      <c r="J7" s="190">
        <v>24120</v>
      </c>
      <c r="K7" s="190" t="s">
        <v>90</v>
      </c>
      <c r="L7" s="191">
        <f t="shared" ref="L7:L57" si="0">IF(K7="有",ROUND(J7*1.6,-1),0)</f>
        <v>38590</v>
      </c>
      <c r="M7" s="191">
        <f t="shared" ref="M7:M57" si="1">IF(K7="有",IF($J$3&gt;L7,L7,$J$3),$J$3)</f>
        <v>0</v>
      </c>
      <c r="N7" s="191">
        <f t="shared" ref="N7:N57" si="2">ROUNDDOWN(M7-J7,-2)</f>
        <v>-24100</v>
      </c>
      <c r="O7" s="192">
        <v>0.21</v>
      </c>
      <c r="P7" s="193">
        <f t="shared" ref="P7:P57" si="3">ROUNDDOWN(N7*$O$7/100,2)</f>
        <v>-50.61</v>
      </c>
      <c r="Q7" s="194">
        <f t="shared" ref="Q7:Q57" si="4">P7*1.1</f>
        <v>-55.671000000000006</v>
      </c>
      <c r="R7" s="71">
        <v>20</v>
      </c>
      <c r="S7" s="71">
        <v>100</v>
      </c>
      <c r="T7" s="196">
        <f t="shared" ref="T7:T38" si="5">R7+S7</f>
        <v>120</v>
      </c>
      <c r="U7" s="72">
        <v>131.12</v>
      </c>
      <c r="V7" s="73">
        <v>80</v>
      </c>
      <c r="W7" s="74">
        <v>7.8</v>
      </c>
      <c r="X7" s="184" t="s">
        <v>162</v>
      </c>
      <c r="Y7" s="185" t="s">
        <v>162</v>
      </c>
      <c r="Z7" s="70" t="s">
        <v>162</v>
      </c>
      <c r="AA7" s="184" t="s">
        <v>59</v>
      </c>
      <c r="AB7" s="184" t="s">
        <v>59</v>
      </c>
      <c r="AC7" s="184" t="s">
        <v>59</v>
      </c>
      <c r="AD7" s="184" t="s">
        <v>162</v>
      </c>
      <c r="AE7" s="184" t="s">
        <v>59</v>
      </c>
      <c r="AF7" s="184" t="s">
        <v>162</v>
      </c>
      <c r="AG7" s="184" t="s">
        <v>59</v>
      </c>
      <c r="AH7" s="184" t="s">
        <v>59</v>
      </c>
      <c r="AI7" s="186" t="s">
        <v>59</v>
      </c>
      <c r="AJ7" s="184" t="s">
        <v>59</v>
      </c>
      <c r="AK7" s="184" t="s">
        <v>59</v>
      </c>
      <c r="AL7" s="75">
        <v>1000</v>
      </c>
      <c r="AM7" s="76">
        <v>1320</v>
      </c>
      <c r="AN7" s="77">
        <v>2520</v>
      </c>
      <c r="AO7" s="77">
        <v>520</v>
      </c>
      <c r="AP7" s="77">
        <v>480</v>
      </c>
      <c r="AQ7" s="77">
        <v>440</v>
      </c>
      <c r="AR7" s="78">
        <f>Q7</f>
        <v>-55.671000000000006</v>
      </c>
      <c r="AS7" s="79"/>
    </row>
    <row r="8" spans="1:52" ht="20" customHeight="1">
      <c r="A8" s="200"/>
      <c r="B8" s="201"/>
      <c r="C8" s="57"/>
      <c r="D8" s="68"/>
      <c r="E8" s="147"/>
      <c r="F8" s="80"/>
      <c r="G8" s="187"/>
      <c r="H8" s="81"/>
      <c r="I8" s="81"/>
      <c r="J8" s="81"/>
      <c r="K8" s="81"/>
      <c r="L8" s="188">
        <f t="shared" si="0"/>
        <v>0</v>
      </c>
      <c r="M8" s="188">
        <f t="shared" si="1"/>
        <v>0</v>
      </c>
      <c r="N8" s="188">
        <f t="shared" si="2"/>
        <v>0</v>
      </c>
      <c r="O8" s="82">
        <v>0.21</v>
      </c>
      <c r="P8" s="154">
        <f t="shared" si="3"/>
        <v>0</v>
      </c>
      <c r="Q8" s="155">
        <f t="shared" si="4"/>
        <v>0</v>
      </c>
      <c r="R8" s="83"/>
      <c r="S8" s="83"/>
      <c r="T8" s="197">
        <f t="shared" si="5"/>
        <v>0</v>
      </c>
      <c r="U8" s="84"/>
      <c r="V8" s="85"/>
      <c r="W8" s="86"/>
      <c r="X8" s="187"/>
      <c r="Y8" s="187"/>
      <c r="Z8" s="80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87"/>
      <c r="AM8" s="88"/>
      <c r="AN8" s="89"/>
      <c r="AO8" s="90"/>
      <c r="AP8" s="90"/>
      <c r="AQ8" s="90"/>
      <c r="AR8" s="91"/>
      <c r="AS8" s="92"/>
    </row>
    <row r="9" spans="1:52" ht="20" customHeight="1">
      <c r="A9" s="200"/>
      <c r="B9" s="201"/>
      <c r="C9" s="57"/>
      <c r="D9" s="68"/>
      <c r="E9" s="147"/>
      <c r="F9" s="80"/>
      <c r="G9" s="187"/>
      <c r="H9" s="81"/>
      <c r="I9" s="81"/>
      <c r="J9" s="81"/>
      <c r="K9" s="81"/>
      <c r="L9" s="188">
        <f t="shared" si="0"/>
        <v>0</v>
      </c>
      <c r="M9" s="188">
        <f t="shared" si="1"/>
        <v>0</v>
      </c>
      <c r="N9" s="188">
        <f t="shared" si="2"/>
        <v>0</v>
      </c>
      <c r="O9" s="82">
        <v>0.21</v>
      </c>
      <c r="P9" s="154">
        <f t="shared" si="3"/>
        <v>0</v>
      </c>
      <c r="Q9" s="155">
        <f t="shared" si="4"/>
        <v>0</v>
      </c>
      <c r="R9" s="83"/>
      <c r="S9" s="83"/>
      <c r="T9" s="197">
        <f t="shared" si="5"/>
        <v>0</v>
      </c>
      <c r="U9" s="84"/>
      <c r="V9" s="85"/>
      <c r="W9" s="86"/>
      <c r="X9" s="187"/>
      <c r="Y9" s="187"/>
      <c r="Z9" s="80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87"/>
      <c r="AM9" s="88"/>
      <c r="AN9" s="89"/>
      <c r="AO9" s="90"/>
      <c r="AP9" s="90"/>
      <c r="AQ9" s="90"/>
      <c r="AR9" s="91"/>
      <c r="AS9" s="92"/>
    </row>
    <row r="10" spans="1:52" ht="20" customHeight="1">
      <c r="A10" s="200"/>
      <c r="B10" s="57"/>
      <c r="C10" s="57"/>
      <c r="D10" s="68"/>
      <c r="E10" s="147"/>
      <c r="F10" s="80"/>
      <c r="G10" s="187"/>
      <c r="H10" s="81"/>
      <c r="I10" s="81"/>
      <c r="J10" s="81"/>
      <c r="K10" s="81"/>
      <c r="L10" s="188">
        <f t="shared" si="0"/>
        <v>0</v>
      </c>
      <c r="M10" s="188">
        <f t="shared" si="1"/>
        <v>0</v>
      </c>
      <c r="N10" s="188">
        <f t="shared" si="2"/>
        <v>0</v>
      </c>
      <c r="O10" s="82">
        <v>0.21</v>
      </c>
      <c r="P10" s="154">
        <f t="shared" si="3"/>
        <v>0</v>
      </c>
      <c r="Q10" s="155">
        <f t="shared" si="4"/>
        <v>0</v>
      </c>
      <c r="R10" s="83"/>
      <c r="S10" s="83"/>
      <c r="T10" s="197">
        <f t="shared" si="5"/>
        <v>0</v>
      </c>
      <c r="U10" s="84"/>
      <c r="V10" s="85"/>
      <c r="W10" s="86"/>
      <c r="X10" s="187"/>
      <c r="Y10" s="187"/>
      <c r="Z10" s="80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87"/>
      <c r="AM10" s="88"/>
      <c r="AN10" s="89"/>
      <c r="AO10" s="90"/>
      <c r="AP10" s="90"/>
      <c r="AQ10" s="90"/>
      <c r="AR10" s="91"/>
      <c r="AS10" s="92"/>
    </row>
    <row r="11" spans="1:52" ht="20" customHeight="1">
      <c r="A11" s="200"/>
      <c r="B11" s="57"/>
      <c r="C11" s="57"/>
      <c r="D11" s="68"/>
      <c r="E11" s="147"/>
      <c r="F11" s="80"/>
      <c r="G11" s="187"/>
      <c r="H11" s="81"/>
      <c r="I11" s="81"/>
      <c r="J11" s="81"/>
      <c r="K11" s="81"/>
      <c r="L11" s="188">
        <f t="shared" si="0"/>
        <v>0</v>
      </c>
      <c r="M11" s="188">
        <f t="shared" si="1"/>
        <v>0</v>
      </c>
      <c r="N11" s="188">
        <f t="shared" si="2"/>
        <v>0</v>
      </c>
      <c r="O11" s="82">
        <v>0.21</v>
      </c>
      <c r="P11" s="154">
        <f t="shared" si="3"/>
        <v>0</v>
      </c>
      <c r="Q11" s="155">
        <f t="shared" si="4"/>
        <v>0</v>
      </c>
      <c r="R11" s="83"/>
      <c r="S11" s="83"/>
      <c r="T11" s="197">
        <f t="shared" si="5"/>
        <v>0</v>
      </c>
      <c r="U11" s="84"/>
      <c r="V11" s="85"/>
      <c r="W11" s="86"/>
      <c r="X11" s="187"/>
      <c r="Y11" s="187"/>
      <c r="Z11" s="80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87"/>
      <c r="AM11" s="88"/>
      <c r="AN11" s="89"/>
      <c r="AO11" s="90"/>
      <c r="AP11" s="90"/>
      <c r="AQ11" s="90"/>
      <c r="AR11" s="91"/>
      <c r="AS11" s="92"/>
    </row>
    <row r="12" spans="1:52" ht="20" customHeight="1">
      <c r="A12" s="200"/>
      <c r="B12" s="201"/>
      <c r="C12" s="57"/>
      <c r="D12" s="68"/>
      <c r="E12" s="147"/>
      <c r="F12" s="80"/>
      <c r="G12" s="187"/>
      <c r="H12" s="81"/>
      <c r="I12" s="81"/>
      <c r="J12" s="81"/>
      <c r="K12" s="81"/>
      <c r="L12" s="188">
        <f t="shared" si="0"/>
        <v>0</v>
      </c>
      <c r="M12" s="188">
        <f t="shared" si="1"/>
        <v>0</v>
      </c>
      <c r="N12" s="188">
        <f t="shared" si="2"/>
        <v>0</v>
      </c>
      <c r="O12" s="82">
        <v>0.21</v>
      </c>
      <c r="P12" s="154">
        <f t="shared" si="3"/>
        <v>0</v>
      </c>
      <c r="Q12" s="155">
        <f t="shared" si="4"/>
        <v>0</v>
      </c>
      <c r="R12" s="83"/>
      <c r="S12" s="83"/>
      <c r="T12" s="197">
        <f t="shared" si="5"/>
        <v>0</v>
      </c>
      <c r="U12" s="84"/>
      <c r="V12" s="85"/>
      <c r="W12" s="86"/>
      <c r="X12" s="187"/>
      <c r="Y12" s="187"/>
      <c r="Z12" s="80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87"/>
      <c r="AM12" s="88"/>
      <c r="AN12" s="89"/>
      <c r="AO12" s="90"/>
      <c r="AP12" s="90"/>
      <c r="AQ12" s="90"/>
      <c r="AR12" s="91"/>
      <c r="AS12" s="92"/>
    </row>
    <row r="13" spans="1:52" ht="20" customHeight="1">
      <c r="A13" s="200"/>
      <c r="B13" s="201"/>
      <c r="C13" s="57"/>
      <c r="D13" s="68"/>
      <c r="E13" s="147"/>
      <c r="F13" s="80"/>
      <c r="G13" s="187"/>
      <c r="H13" s="81"/>
      <c r="I13" s="81"/>
      <c r="J13" s="81"/>
      <c r="K13" s="81"/>
      <c r="L13" s="188">
        <f t="shared" si="0"/>
        <v>0</v>
      </c>
      <c r="M13" s="188">
        <f t="shared" si="1"/>
        <v>0</v>
      </c>
      <c r="N13" s="188">
        <f t="shared" si="2"/>
        <v>0</v>
      </c>
      <c r="O13" s="82">
        <v>0.21</v>
      </c>
      <c r="P13" s="154">
        <f t="shared" si="3"/>
        <v>0</v>
      </c>
      <c r="Q13" s="155">
        <f t="shared" si="4"/>
        <v>0</v>
      </c>
      <c r="R13" s="83"/>
      <c r="S13" s="83"/>
      <c r="T13" s="197">
        <f t="shared" si="5"/>
        <v>0</v>
      </c>
      <c r="U13" s="84"/>
      <c r="V13" s="85"/>
      <c r="W13" s="86"/>
      <c r="X13" s="187"/>
      <c r="Y13" s="187"/>
      <c r="Z13" s="80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87"/>
      <c r="AM13" s="88"/>
      <c r="AN13" s="89"/>
      <c r="AO13" s="90"/>
      <c r="AP13" s="90"/>
      <c r="AQ13" s="90"/>
      <c r="AR13" s="91"/>
      <c r="AS13" s="92"/>
    </row>
    <row r="14" spans="1:52" ht="20" customHeight="1">
      <c r="A14" s="200"/>
      <c r="B14" s="201"/>
      <c r="C14" s="57"/>
      <c r="D14" s="68"/>
      <c r="E14" s="147"/>
      <c r="F14" s="80"/>
      <c r="G14" s="187"/>
      <c r="H14" s="81"/>
      <c r="I14" s="81"/>
      <c r="J14" s="81"/>
      <c r="K14" s="81"/>
      <c r="L14" s="188">
        <f t="shared" si="0"/>
        <v>0</v>
      </c>
      <c r="M14" s="188">
        <f t="shared" si="1"/>
        <v>0</v>
      </c>
      <c r="N14" s="188">
        <f t="shared" si="2"/>
        <v>0</v>
      </c>
      <c r="O14" s="82">
        <v>0.21</v>
      </c>
      <c r="P14" s="154">
        <f t="shared" si="3"/>
        <v>0</v>
      </c>
      <c r="Q14" s="155">
        <f t="shared" si="4"/>
        <v>0</v>
      </c>
      <c r="R14" s="83"/>
      <c r="S14" s="83"/>
      <c r="T14" s="197">
        <f t="shared" si="5"/>
        <v>0</v>
      </c>
      <c r="U14" s="84"/>
      <c r="V14" s="85"/>
      <c r="W14" s="86"/>
      <c r="X14" s="187"/>
      <c r="Y14" s="187"/>
      <c r="Z14" s="80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87"/>
      <c r="AM14" s="88"/>
      <c r="AN14" s="89"/>
      <c r="AO14" s="90"/>
      <c r="AP14" s="90"/>
      <c r="AQ14" s="90"/>
      <c r="AR14" s="91"/>
      <c r="AS14" s="92"/>
    </row>
    <row r="15" spans="1:52" ht="20" customHeight="1">
      <c r="A15" s="200"/>
      <c r="B15" s="201"/>
      <c r="C15" s="57"/>
      <c r="D15" s="68"/>
      <c r="E15" s="147"/>
      <c r="F15" s="80"/>
      <c r="G15" s="187"/>
      <c r="H15" s="81"/>
      <c r="I15" s="81"/>
      <c r="J15" s="81"/>
      <c r="K15" s="81"/>
      <c r="L15" s="188">
        <f t="shared" si="0"/>
        <v>0</v>
      </c>
      <c r="M15" s="188">
        <f t="shared" si="1"/>
        <v>0</v>
      </c>
      <c r="N15" s="188">
        <f t="shared" si="2"/>
        <v>0</v>
      </c>
      <c r="O15" s="82">
        <v>0.21</v>
      </c>
      <c r="P15" s="154">
        <f t="shared" si="3"/>
        <v>0</v>
      </c>
      <c r="Q15" s="155">
        <f t="shared" si="4"/>
        <v>0</v>
      </c>
      <c r="R15" s="83"/>
      <c r="S15" s="83"/>
      <c r="T15" s="197">
        <f t="shared" si="5"/>
        <v>0</v>
      </c>
      <c r="U15" s="84"/>
      <c r="V15" s="85"/>
      <c r="W15" s="86"/>
      <c r="X15" s="187"/>
      <c r="Y15" s="187"/>
      <c r="Z15" s="80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87"/>
      <c r="AM15" s="88"/>
      <c r="AN15" s="89"/>
      <c r="AO15" s="90"/>
      <c r="AP15" s="90"/>
      <c r="AQ15" s="90"/>
      <c r="AR15" s="91"/>
      <c r="AS15" s="92"/>
    </row>
    <row r="16" spans="1:52" ht="20" customHeight="1">
      <c r="A16" s="200"/>
      <c r="B16" s="201"/>
      <c r="C16" s="57"/>
      <c r="D16" s="68"/>
      <c r="E16" s="147"/>
      <c r="F16" s="80"/>
      <c r="G16" s="187"/>
      <c r="H16" s="81"/>
      <c r="I16" s="81"/>
      <c r="J16" s="81"/>
      <c r="K16" s="81"/>
      <c r="L16" s="188">
        <f t="shared" si="0"/>
        <v>0</v>
      </c>
      <c r="M16" s="188">
        <f t="shared" si="1"/>
        <v>0</v>
      </c>
      <c r="N16" s="188">
        <f t="shared" si="2"/>
        <v>0</v>
      </c>
      <c r="O16" s="82">
        <v>0.21</v>
      </c>
      <c r="P16" s="154">
        <f t="shared" si="3"/>
        <v>0</v>
      </c>
      <c r="Q16" s="155">
        <f t="shared" si="4"/>
        <v>0</v>
      </c>
      <c r="R16" s="83"/>
      <c r="S16" s="83"/>
      <c r="T16" s="197">
        <f t="shared" si="5"/>
        <v>0</v>
      </c>
      <c r="U16" s="84"/>
      <c r="V16" s="85"/>
      <c r="W16" s="86"/>
      <c r="X16" s="187"/>
      <c r="Y16" s="187"/>
      <c r="Z16" s="80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87"/>
      <c r="AM16" s="88"/>
      <c r="AN16" s="89"/>
      <c r="AO16" s="90"/>
      <c r="AP16" s="90"/>
      <c r="AQ16" s="90"/>
      <c r="AR16" s="91"/>
      <c r="AS16" s="92"/>
    </row>
    <row r="17" spans="1:45" ht="20" customHeight="1">
      <c r="A17" s="200"/>
      <c r="B17" s="201"/>
      <c r="C17" s="57"/>
      <c r="D17" s="68"/>
      <c r="E17" s="147"/>
      <c r="F17" s="80"/>
      <c r="G17" s="187"/>
      <c r="H17" s="81"/>
      <c r="I17" s="81"/>
      <c r="J17" s="81"/>
      <c r="K17" s="81"/>
      <c r="L17" s="188">
        <f t="shared" si="0"/>
        <v>0</v>
      </c>
      <c r="M17" s="188">
        <f t="shared" si="1"/>
        <v>0</v>
      </c>
      <c r="N17" s="188">
        <f t="shared" si="2"/>
        <v>0</v>
      </c>
      <c r="O17" s="82">
        <v>0.21</v>
      </c>
      <c r="P17" s="154">
        <f t="shared" si="3"/>
        <v>0</v>
      </c>
      <c r="Q17" s="155">
        <f t="shared" si="4"/>
        <v>0</v>
      </c>
      <c r="R17" s="83"/>
      <c r="S17" s="83"/>
      <c r="T17" s="197">
        <f t="shared" si="5"/>
        <v>0</v>
      </c>
      <c r="U17" s="84"/>
      <c r="V17" s="85"/>
      <c r="W17" s="86"/>
      <c r="X17" s="187"/>
      <c r="Y17" s="187"/>
      <c r="Z17" s="80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87"/>
      <c r="AM17" s="88"/>
      <c r="AN17" s="89"/>
      <c r="AO17" s="90"/>
      <c r="AP17" s="90"/>
      <c r="AQ17" s="90"/>
      <c r="AR17" s="91"/>
      <c r="AS17" s="92"/>
    </row>
    <row r="18" spans="1:45" ht="20" customHeight="1">
      <c r="A18" s="200"/>
      <c r="B18" s="201"/>
      <c r="C18" s="57"/>
      <c r="D18" s="68"/>
      <c r="E18" s="147"/>
      <c r="F18" s="80"/>
      <c r="G18" s="187"/>
      <c r="H18" s="81"/>
      <c r="I18" s="81"/>
      <c r="J18" s="81"/>
      <c r="K18" s="81"/>
      <c r="L18" s="188">
        <f t="shared" si="0"/>
        <v>0</v>
      </c>
      <c r="M18" s="188">
        <f t="shared" si="1"/>
        <v>0</v>
      </c>
      <c r="N18" s="188">
        <f t="shared" si="2"/>
        <v>0</v>
      </c>
      <c r="O18" s="82">
        <v>0.21</v>
      </c>
      <c r="P18" s="154">
        <f t="shared" si="3"/>
        <v>0</v>
      </c>
      <c r="Q18" s="155">
        <f t="shared" si="4"/>
        <v>0</v>
      </c>
      <c r="R18" s="83"/>
      <c r="S18" s="83"/>
      <c r="T18" s="197">
        <f t="shared" si="5"/>
        <v>0</v>
      </c>
      <c r="U18" s="84"/>
      <c r="V18" s="85"/>
      <c r="W18" s="86"/>
      <c r="X18" s="187"/>
      <c r="Y18" s="187"/>
      <c r="Z18" s="80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87"/>
      <c r="AM18" s="88"/>
      <c r="AN18" s="89"/>
      <c r="AO18" s="90"/>
      <c r="AP18" s="90"/>
      <c r="AQ18" s="90"/>
      <c r="AR18" s="91"/>
      <c r="AS18" s="92"/>
    </row>
    <row r="19" spans="1:45" ht="20" customHeight="1">
      <c r="A19" s="200"/>
      <c r="B19" s="201"/>
      <c r="C19" s="57"/>
      <c r="D19" s="68"/>
      <c r="E19" s="147"/>
      <c r="F19" s="80"/>
      <c r="G19" s="187"/>
      <c r="H19" s="81"/>
      <c r="I19" s="81"/>
      <c r="J19" s="81"/>
      <c r="K19" s="81"/>
      <c r="L19" s="188">
        <f t="shared" si="0"/>
        <v>0</v>
      </c>
      <c r="M19" s="188">
        <f t="shared" si="1"/>
        <v>0</v>
      </c>
      <c r="N19" s="188">
        <f t="shared" si="2"/>
        <v>0</v>
      </c>
      <c r="O19" s="82">
        <v>0.21</v>
      </c>
      <c r="P19" s="154">
        <f t="shared" si="3"/>
        <v>0</v>
      </c>
      <c r="Q19" s="155">
        <f t="shared" si="4"/>
        <v>0</v>
      </c>
      <c r="R19" s="83"/>
      <c r="S19" s="83"/>
      <c r="T19" s="197">
        <f t="shared" si="5"/>
        <v>0</v>
      </c>
      <c r="U19" s="84"/>
      <c r="V19" s="85"/>
      <c r="W19" s="86"/>
      <c r="X19" s="187"/>
      <c r="Y19" s="187"/>
      <c r="Z19" s="80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87"/>
      <c r="AM19" s="88"/>
      <c r="AN19" s="89"/>
      <c r="AO19" s="90"/>
      <c r="AP19" s="90"/>
      <c r="AQ19" s="90"/>
      <c r="AR19" s="91"/>
      <c r="AS19" s="92"/>
    </row>
    <row r="20" spans="1:45" ht="20" customHeight="1">
      <c r="A20" s="200"/>
      <c r="B20" s="201"/>
      <c r="C20" s="57"/>
      <c r="D20" s="68"/>
      <c r="E20" s="147"/>
      <c r="F20" s="80"/>
      <c r="G20" s="187"/>
      <c r="H20" s="81"/>
      <c r="I20" s="81"/>
      <c r="J20" s="81"/>
      <c r="K20" s="81"/>
      <c r="L20" s="188">
        <f t="shared" si="0"/>
        <v>0</v>
      </c>
      <c r="M20" s="188">
        <f t="shared" si="1"/>
        <v>0</v>
      </c>
      <c r="N20" s="188">
        <f t="shared" si="2"/>
        <v>0</v>
      </c>
      <c r="O20" s="82">
        <v>0.21</v>
      </c>
      <c r="P20" s="154">
        <f t="shared" si="3"/>
        <v>0</v>
      </c>
      <c r="Q20" s="155">
        <f t="shared" si="4"/>
        <v>0</v>
      </c>
      <c r="R20" s="83"/>
      <c r="S20" s="83"/>
      <c r="T20" s="197">
        <f t="shared" si="5"/>
        <v>0</v>
      </c>
      <c r="U20" s="84"/>
      <c r="V20" s="85"/>
      <c r="W20" s="86"/>
      <c r="X20" s="187"/>
      <c r="Y20" s="187"/>
      <c r="Z20" s="80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87"/>
      <c r="AM20" s="88"/>
      <c r="AN20" s="89"/>
      <c r="AO20" s="90"/>
      <c r="AP20" s="90"/>
      <c r="AQ20" s="90"/>
      <c r="AR20" s="91"/>
      <c r="AS20" s="92"/>
    </row>
    <row r="21" spans="1:45" ht="20" customHeight="1">
      <c r="A21" s="200"/>
      <c r="B21" s="201"/>
      <c r="C21" s="57"/>
      <c r="D21" s="68"/>
      <c r="E21" s="147"/>
      <c r="F21" s="80"/>
      <c r="G21" s="187"/>
      <c r="H21" s="81"/>
      <c r="I21" s="81"/>
      <c r="J21" s="81"/>
      <c r="K21" s="81"/>
      <c r="L21" s="188">
        <f t="shared" si="0"/>
        <v>0</v>
      </c>
      <c r="M21" s="188">
        <f t="shared" si="1"/>
        <v>0</v>
      </c>
      <c r="N21" s="188">
        <f t="shared" si="2"/>
        <v>0</v>
      </c>
      <c r="O21" s="82">
        <v>0.21</v>
      </c>
      <c r="P21" s="154">
        <f t="shared" si="3"/>
        <v>0</v>
      </c>
      <c r="Q21" s="155">
        <f t="shared" si="4"/>
        <v>0</v>
      </c>
      <c r="R21" s="83"/>
      <c r="S21" s="83"/>
      <c r="T21" s="197">
        <f t="shared" si="5"/>
        <v>0</v>
      </c>
      <c r="U21" s="84"/>
      <c r="V21" s="85"/>
      <c r="W21" s="86"/>
      <c r="X21" s="187"/>
      <c r="Y21" s="187"/>
      <c r="Z21" s="80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87"/>
      <c r="AM21" s="88"/>
      <c r="AN21" s="89"/>
      <c r="AO21" s="90"/>
      <c r="AP21" s="90"/>
      <c r="AQ21" s="90"/>
      <c r="AR21" s="91"/>
      <c r="AS21" s="92"/>
    </row>
    <row r="22" spans="1:45" ht="20" customHeight="1">
      <c r="A22" s="200"/>
      <c r="B22" s="201"/>
      <c r="C22" s="57"/>
      <c r="D22" s="68"/>
      <c r="E22" s="147"/>
      <c r="F22" s="80"/>
      <c r="G22" s="187"/>
      <c r="H22" s="81"/>
      <c r="I22" s="81"/>
      <c r="J22" s="81"/>
      <c r="K22" s="81"/>
      <c r="L22" s="188">
        <f t="shared" si="0"/>
        <v>0</v>
      </c>
      <c r="M22" s="188">
        <f t="shared" si="1"/>
        <v>0</v>
      </c>
      <c r="N22" s="188">
        <f t="shared" si="2"/>
        <v>0</v>
      </c>
      <c r="O22" s="82">
        <v>0.21</v>
      </c>
      <c r="P22" s="154">
        <f t="shared" si="3"/>
        <v>0</v>
      </c>
      <c r="Q22" s="155">
        <f t="shared" si="4"/>
        <v>0</v>
      </c>
      <c r="R22" s="83"/>
      <c r="S22" s="83"/>
      <c r="T22" s="197">
        <f t="shared" si="5"/>
        <v>0</v>
      </c>
      <c r="U22" s="84"/>
      <c r="V22" s="85"/>
      <c r="W22" s="86"/>
      <c r="X22" s="187"/>
      <c r="Y22" s="187"/>
      <c r="Z22" s="80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87"/>
      <c r="AM22" s="88"/>
      <c r="AN22" s="89"/>
      <c r="AO22" s="90"/>
      <c r="AP22" s="90"/>
      <c r="AQ22" s="90"/>
      <c r="AR22" s="91"/>
      <c r="AS22" s="92"/>
    </row>
    <row r="23" spans="1:45" ht="20" customHeight="1">
      <c r="A23" s="200"/>
      <c r="B23" s="201"/>
      <c r="C23" s="57"/>
      <c r="D23" s="68"/>
      <c r="E23" s="147"/>
      <c r="F23" s="80"/>
      <c r="G23" s="187"/>
      <c r="H23" s="81"/>
      <c r="I23" s="81"/>
      <c r="J23" s="81"/>
      <c r="K23" s="81"/>
      <c r="L23" s="188">
        <f t="shared" si="0"/>
        <v>0</v>
      </c>
      <c r="M23" s="188">
        <f t="shared" si="1"/>
        <v>0</v>
      </c>
      <c r="N23" s="188">
        <f t="shared" si="2"/>
        <v>0</v>
      </c>
      <c r="O23" s="82">
        <v>0.21</v>
      </c>
      <c r="P23" s="154">
        <f t="shared" si="3"/>
        <v>0</v>
      </c>
      <c r="Q23" s="155">
        <f t="shared" si="4"/>
        <v>0</v>
      </c>
      <c r="R23" s="83"/>
      <c r="S23" s="83"/>
      <c r="T23" s="197">
        <f t="shared" si="5"/>
        <v>0</v>
      </c>
      <c r="U23" s="84"/>
      <c r="V23" s="85"/>
      <c r="W23" s="86"/>
      <c r="X23" s="187"/>
      <c r="Y23" s="187"/>
      <c r="Z23" s="80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87"/>
      <c r="AM23" s="88"/>
      <c r="AN23" s="89"/>
      <c r="AO23" s="90"/>
      <c r="AP23" s="90"/>
      <c r="AQ23" s="90"/>
      <c r="AR23" s="91"/>
      <c r="AS23" s="92"/>
    </row>
    <row r="24" spans="1:45" ht="20" customHeight="1">
      <c r="A24" s="200"/>
      <c r="B24" s="201"/>
      <c r="C24" s="57"/>
      <c r="D24" s="68"/>
      <c r="E24" s="147"/>
      <c r="F24" s="80"/>
      <c r="G24" s="187"/>
      <c r="H24" s="81"/>
      <c r="I24" s="81"/>
      <c r="J24" s="81"/>
      <c r="K24" s="81"/>
      <c r="L24" s="188">
        <f t="shared" si="0"/>
        <v>0</v>
      </c>
      <c r="M24" s="188">
        <f t="shared" si="1"/>
        <v>0</v>
      </c>
      <c r="N24" s="188">
        <f t="shared" si="2"/>
        <v>0</v>
      </c>
      <c r="O24" s="82">
        <v>0.21</v>
      </c>
      <c r="P24" s="154">
        <f t="shared" si="3"/>
        <v>0</v>
      </c>
      <c r="Q24" s="155">
        <f t="shared" si="4"/>
        <v>0</v>
      </c>
      <c r="R24" s="83"/>
      <c r="S24" s="83"/>
      <c r="T24" s="197">
        <f t="shared" si="5"/>
        <v>0</v>
      </c>
      <c r="U24" s="84"/>
      <c r="V24" s="85"/>
      <c r="W24" s="86"/>
      <c r="X24" s="187"/>
      <c r="Y24" s="187"/>
      <c r="Z24" s="80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87"/>
      <c r="AM24" s="88"/>
      <c r="AN24" s="89"/>
      <c r="AO24" s="90"/>
      <c r="AP24" s="90"/>
      <c r="AQ24" s="90"/>
      <c r="AR24" s="91"/>
      <c r="AS24" s="92"/>
    </row>
    <row r="25" spans="1:45" ht="20" customHeight="1">
      <c r="A25" s="200"/>
      <c r="B25" s="201"/>
      <c r="C25" s="57"/>
      <c r="D25" s="68"/>
      <c r="E25" s="147"/>
      <c r="F25" s="80"/>
      <c r="G25" s="187"/>
      <c r="H25" s="81"/>
      <c r="I25" s="81"/>
      <c r="J25" s="81"/>
      <c r="K25" s="81"/>
      <c r="L25" s="188">
        <f t="shared" si="0"/>
        <v>0</v>
      </c>
      <c r="M25" s="188">
        <f t="shared" si="1"/>
        <v>0</v>
      </c>
      <c r="N25" s="188">
        <f t="shared" si="2"/>
        <v>0</v>
      </c>
      <c r="O25" s="82">
        <v>0.21</v>
      </c>
      <c r="P25" s="154">
        <f t="shared" si="3"/>
        <v>0</v>
      </c>
      <c r="Q25" s="155">
        <f t="shared" si="4"/>
        <v>0</v>
      </c>
      <c r="R25" s="83"/>
      <c r="S25" s="83"/>
      <c r="T25" s="197">
        <f t="shared" si="5"/>
        <v>0</v>
      </c>
      <c r="U25" s="84"/>
      <c r="V25" s="85"/>
      <c r="W25" s="86"/>
      <c r="X25" s="187"/>
      <c r="Y25" s="187"/>
      <c r="Z25" s="80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87"/>
      <c r="AM25" s="88"/>
      <c r="AN25" s="89"/>
      <c r="AO25" s="90"/>
      <c r="AP25" s="90"/>
      <c r="AQ25" s="90"/>
      <c r="AR25" s="91"/>
      <c r="AS25" s="92"/>
    </row>
    <row r="26" spans="1:45" ht="20" customHeight="1">
      <c r="A26" s="200"/>
      <c r="B26" s="201"/>
      <c r="C26" s="57"/>
      <c r="D26" s="68"/>
      <c r="E26" s="147"/>
      <c r="F26" s="80"/>
      <c r="G26" s="187"/>
      <c r="H26" s="81"/>
      <c r="I26" s="81"/>
      <c r="J26" s="81"/>
      <c r="K26" s="81"/>
      <c r="L26" s="188">
        <f t="shared" si="0"/>
        <v>0</v>
      </c>
      <c r="M26" s="188">
        <f t="shared" si="1"/>
        <v>0</v>
      </c>
      <c r="N26" s="188">
        <f t="shared" si="2"/>
        <v>0</v>
      </c>
      <c r="O26" s="82">
        <v>0.21</v>
      </c>
      <c r="P26" s="154">
        <f t="shared" si="3"/>
        <v>0</v>
      </c>
      <c r="Q26" s="155">
        <f t="shared" si="4"/>
        <v>0</v>
      </c>
      <c r="R26" s="83"/>
      <c r="S26" s="83"/>
      <c r="T26" s="197">
        <f t="shared" si="5"/>
        <v>0</v>
      </c>
      <c r="U26" s="84"/>
      <c r="V26" s="85"/>
      <c r="W26" s="86"/>
      <c r="X26" s="187"/>
      <c r="Y26" s="187"/>
      <c r="Z26" s="80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87"/>
      <c r="AM26" s="88"/>
      <c r="AN26" s="89"/>
      <c r="AO26" s="90"/>
      <c r="AP26" s="90"/>
      <c r="AQ26" s="90"/>
      <c r="AR26" s="91"/>
      <c r="AS26" s="92"/>
    </row>
    <row r="27" spans="1:45" ht="20" customHeight="1">
      <c r="A27" s="200"/>
      <c r="B27" s="201"/>
      <c r="C27" s="57"/>
      <c r="D27" s="68"/>
      <c r="E27" s="147"/>
      <c r="F27" s="80"/>
      <c r="G27" s="187"/>
      <c r="H27" s="81"/>
      <c r="I27" s="81"/>
      <c r="J27" s="81"/>
      <c r="K27" s="81"/>
      <c r="L27" s="188">
        <f t="shared" si="0"/>
        <v>0</v>
      </c>
      <c r="M27" s="188">
        <f t="shared" si="1"/>
        <v>0</v>
      </c>
      <c r="N27" s="188">
        <f t="shared" si="2"/>
        <v>0</v>
      </c>
      <c r="O27" s="82">
        <v>0.21</v>
      </c>
      <c r="P27" s="154">
        <f t="shared" si="3"/>
        <v>0</v>
      </c>
      <c r="Q27" s="155">
        <f t="shared" si="4"/>
        <v>0</v>
      </c>
      <c r="R27" s="83"/>
      <c r="S27" s="83"/>
      <c r="T27" s="197">
        <f t="shared" si="5"/>
        <v>0</v>
      </c>
      <c r="U27" s="84"/>
      <c r="V27" s="85"/>
      <c r="W27" s="86"/>
      <c r="X27" s="187"/>
      <c r="Y27" s="187"/>
      <c r="Z27" s="80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87"/>
      <c r="AM27" s="88"/>
      <c r="AN27" s="89"/>
      <c r="AO27" s="90"/>
      <c r="AP27" s="90"/>
      <c r="AQ27" s="90"/>
      <c r="AR27" s="91"/>
      <c r="AS27" s="92"/>
    </row>
    <row r="28" spans="1:45" ht="20" customHeight="1">
      <c r="A28" s="200"/>
      <c r="B28" s="201"/>
      <c r="C28" s="57"/>
      <c r="D28" s="68"/>
      <c r="E28" s="147"/>
      <c r="F28" s="80"/>
      <c r="G28" s="187"/>
      <c r="H28" s="81"/>
      <c r="I28" s="81"/>
      <c r="J28" s="81"/>
      <c r="K28" s="81"/>
      <c r="L28" s="188">
        <f t="shared" ref="L28:L33" si="6">IF(K28="有",ROUND(J28*1.6,-1),0)</f>
        <v>0</v>
      </c>
      <c r="M28" s="188">
        <f t="shared" ref="M28:M33" si="7">IF(K28="有",IF($J$3&gt;L28,L28,$J$3),$J$3)</f>
        <v>0</v>
      </c>
      <c r="N28" s="188">
        <f t="shared" ref="N28:N33" si="8">ROUNDDOWN(M28-J28,-2)</f>
        <v>0</v>
      </c>
      <c r="O28" s="82">
        <v>0.21</v>
      </c>
      <c r="P28" s="154">
        <f t="shared" ref="P28:P33" si="9">ROUNDDOWN(N28*$O$7/100,2)</f>
        <v>0</v>
      </c>
      <c r="Q28" s="155">
        <f t="shared" si="4"/>
        <v>0</v>
      </c>
      <c r="R28" s="83"/>
      <c r="S28" s="83"/>
      <c r="T28" s="197">
        <f t="shared" si="5"/>
        <v>0</v>
      </c>
      <c r="U28" s="84"/>
      <c r="V28" s="85"/>
      <c r="W28" s="86"/>
      <c r="X28" s="187"/>
      <c r="Y28" s="187"/>
      <c r="Z28" s="80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87"/>
      <c r="AM28" s="88"/>
      <c r="AN28" s="89"/>
      <c r="AO28" s="90"/>
      <c r="AP28" s="90"/>
      <c r="AQ28" s="90"/>
      <c r="AR28" s="91"/>
      <c r="AS28" s="92"/>
    </row>
    <row r="29" spans="1:45" ht="20" customHeight="1">
      <c r="A29" s="200"/>
      <c r="B29" s="201"/>
      <c r="C29" s="57"/>
      <c r="D29" s="68"/>
      <c r="E29" s="147"/>
      <c r="F29" s="80"/>
      <c r="G29" s="187"/>
      <c r="H29" s="81"/>
      <c r="I29" s="81"/>
      <c r="J29" s="81"/>
      <c r="K29" s="81"/>
      <c r="L29" s="188">
        <f t="shared" si="6"/>
        <v>0</v>
      </c>
      <c r="M29" s="188">
        <f t="shared" si="7"/>
        <v>0</v>
      </c>
      <c r="N29" s="188">
        <f t="shared" si="8"/>
        <v>0</v>
      </c>
      <c r="O29" s="82">
        <v>0.21</v>
      </c>
      <c r="P29" s="154">
        <f t="shared" si="9"/>
        <v>0</v>
      </c>
      <c r="Q29" s="155">
        <f t="shared" si="4"/>
        <v>0</v>
      </c>
      <c r="R29" s="83"/>
      <c r="S29" s="83"/>
      <c r="T29" s="197">
        <f t="shared" si="5"/>
        <v>0</v>
      </c>
      <c r="U29" s="84"/>
      <c r="V29" s="85"/>
      <c r="W29" s="86"/>
      <c r="X29" s="187"/>
      <c r="Y29" s="187"/>
      <c r="Z29" s="80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87"/>
      <c r="AM29" s="88"/>
      <c r="AN29" s="89"/>
      <c r="AO29" s="90"/>
      <c r="AP29" s="90"/>
      <c r="AQ29" s="90"/>
      <c r="AR29" s="91"/>
      <c r="AS29" s="92"/>
    </row>
    <row r="30" spans="1:45" ht="20" customHeight="1">
      <c r="A30" s="200"/>
      <c r="B30" s="201"/>
      <c r="C30" s="57"/>
      <c r="D30" s="68"/>
      <c r="E30" s="147"/>
      <c r="F30" s="80"/>
      <c r="G30" s="187"/>
      <c r="H30" s="81"/>
      <c r="I30" s="81"/>
      <c r="J30" s="81"/>
      <c r="K30" s="81"/>
      <c r="L30" s="188">
        <f t="shared" si="6"/>
        <v>0</v>
      </c>
      <c r="M30" s="188">
        <f t="shared" si="7"/>
        <v>0</v>
      </c>
      <c r="N30" s="188">
        <f t="shared" si="8"/>
        <v>0</v>
      </c>
      <c r="O30" s="82">
        <v>0.21</v>
      </c>
      <c r="P30" s="154">
        <f t="shared" si="9"/>
        <v>0</v>
      </c>
      <c r="Q30" s="155">
        <f t="shared" si="4"/>
        <v>0</v>
      </c>
      <c r="R30" s="83"/>
      <c r="S30" s="83"/>
      <c r="T30" s="197">
        <f t="shared" si="5"/>
        <v>0</v>
      </c>
      <c r="U30" s="84"/>
      <c r="V30" s="85"/>
      <c r="W30" s="86"/>
      <c r="X30" s="187"/>
      <c r="Y30" s="187"/>
      <c r="Z30" s="80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87"/>
      <c r="AM30" s="88"/>
      <c r="AN30" s="89"/>
      <c r="AO30" s="90"/>
      <c r="AP30" s="90"/>
      <c r="AQ30" s="90"/>
      <c r="AR30" s="91"/>
      <c r="AS30" s="92"/>
    </row>
    <row r="31" spans="1:45" ht="20" customHeight="1">
      <c r="A31" s="200"/>
      <c r="B31" s="201"/>
      <c r="C31" s="57"/>
      <c r="D31" s="68"/>
      <c r="E31" s="147"/>
      <c r="F31" s="80"/>
      <c r="G31" s="187"/>
      <c r="H31" s="81"/>
      <c r="I31" s="81"/>
      <c r="J31" s="81"/>
      <c r="K31" s="81"/>
      <c r="L31" s="188">
        <f t="shared" si="6"/>
        <v>0</v>
      </c>
      <c r="M31" s="188">
        <f t="shared" si="7"/>
        <v>0</v>
      </c>
      <c r="N31" s="188">
        <f t="shared" si="8"/>
        <v>0</v>
      </c>
      <c r="O31" s="82">
        <v>0.21</v>
      </c>
      <c r="P31" s="154">
        <f t="shared" si="9"/>
        <v>0</v>
      </c>
      <c r="Q31" s="155">
        <f t="shared" si="4"/>
        <v>0</v>
      </c>
      <c r="R31" s="83"/>
      <c r="S31" s="83"/>
      <c r="T31" s="197">
        <f t="shared" si="5"/>
        <v>0</v>
      </c>
      <c r="U31" s="84"/>
      <c r="V31" s="85"/>
      <c r="W31" s="86"/>
      <c r="X31" s="187"/>
      <c r="Y31" s="187"/>
      <c r="Z31" s="80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87"/>
      <c r="AM31" s="88"/>
      <c r="AN31" s="89"/>
      <c r="AO31" s="90"/>
      <c r="AP31" s="90"/>
      <c r="AQ31" s="90"/>
      <c r="AR31" s="91"/>
      <c r="AS31" s="92"/>
    </row>
    <row r="32" spans="1:45" ht="20" customHeight="1">
      <c r="A32" s="200"/>
      <c r="B32" s="201"/>
      <c r="C32" s="57"/>
      <c r="D32" s="68"/>
      <c r="E32" s="147"/>
      <c r="F32" s="80"/>
      <c r="G32" s="187"/>
      <c r="H32" s="81"/>
      <c r="I32" s="81"/>
      <c r="J32" s="81"/>
      <c r="K32" s="81"/>
      <c r="L32" s="188">
        <f t="shared" si="6"/>
        <v>0</v>
      </c>
      <c r="M32" s="188">
        <f t="shared" si="7"/>
        <v>0</v>
      </c>
      <c r="N32" s="188">
        <f t="shared" si="8"/>
        <v>0</v>
      </c>
      <c r="O32" s="82">
        <v>0.21</v>
      </c>
      <c r="P32" s="154">
        <f t="shared" si="9"/>
        <v>0</v>
      </c>
      <c r="Q32" s="155">
        <f t="shared" si="4"/>
        <v>0</v>
      </c>
      <c r="R32" s="83"/>
      <c r="S32" s="83"/>
      <c r="T32" s="197">
        <f t="shared" si="5"/>
        <v>0</v>
      </c>
      <c r="U32" s="84"/>
      <c r="V32" s="85"/>
      <c r="W32" s="86"/>
      <c r="X32" s="187"/>
      <c r="Y32" s="187"/>
      <c r="Z32" s="80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87"/>
      <c r="AM32" s="88"/>
      <c r="AN32" s="89"/>
      <c r="AO32" s="90"/>
      <c r="AP32" s="90"/>
      <c r="AQ32" s="90"/>
      <c r="AR32" s="91"/>
      <c r="AS32" s="92"/>
    </row>
    <row r="33" spans="1:45" ht="20" customHeight="1">
      <c r="A33" s="200"/>
      <c r="B33" s="201"/>
      <c r="C33" s="57"/>
      <c r="D33" s="68"/>
      <c r="E33" s="147"/>
      <c r="F33" s="80"/>
      <c r="G33" s="187"/>
      <c r="H33" s="81"/>
      <c r="I33" s="81"/>
      <c r="J33" s="81"/>
      <c r="K33" s="81"/>
      <c r="L33" s="188">
        <f t="shared" si="6"/>
        <v>0</v>
      </c>
      <c r="M33" s="188">
        <f t="shared" si="7"/>
        <v>0</v>
      </c>
      <c r="N33" s="188">
        <f t="shared" si="8"/>
        <v>0</v>
      </c>
      <c r="O33" s="82">
        <v>0.21</v>
      </c>
      <c r="P33" s="154">
        <f t="shared" si="9"/>
        <v>0</v>
      </c>
      <c r="Q33" s="155">
        <f t="shared" si="4"/>
        <v>0</v>
      </c>
      <c r="R33" s="83"/>
      <c r="S33" s="83"/>
      <c r="T33" s="197">
        <f t="shared" si="5"/>
        <v>0</v>
      </c>
      <c r="U33" s="84"/>
      <c r="V33" s="85"/>
      <c r="W33" s="86"/>
      <c r="X33" s="187"/>
      <c r="Y33" s="187"/>
      <c r="Z33" s="80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87"/>
      <c r="AM33" s="88"/>
      <c r="AN33" s="89"/>
      <c r="AO33" s="90"/>
      <c r="AP33" s="90"/>
      <c r="AQ33" s="90"/>
      <c r="AR33" s="91"/>
      <c r="AS33" s="92"/>
    </row>
    <row r="34" spans="1:45" ht="20" customHeight="1">
      <c r="A34" s="200"/>
      <c r="B34" s="201"/>
      <c r="C34" s="57"/>
      <c r="D34" s="68"/>
      <c r="E34" s="147"/>
      <c r="F34" s="80"/>
      <c r="G34" s="187"/>
      <c r="H34" s="81"/>
      <c r="I34" s="81"/>
      <c r="J34" s="81"/>
      <c r="K34" s="81"/>
      <c r="L34" s="188">
        <f t="shared" ref="L34:L47" si="10">IF(K34="有",ROUND(J34*1.6,-1),0)</f>
        <v>0</v>
      </c>
      <c r="M34" s="188">
        <f t="shared" ref="M34:M47" si="11">IF(K34="有",IF($J$3&gt;L34,L34,$J$3),$J$3)</f>
        <v>0</v>
      </c>
      <c r="N34" s="188">
        <f t="shared" ref="N34:N47" si="12">ROUNDDOWN(M34-J34,-2)</f>
        <v>0</v>
      </c>
      <c r="O34" s="82">
        <v>0.21</v>
      </c>
      <c r="P34" s="154">
        <f t="shared" ref="P34:P47" si="13">ROUNDDOWN(N34*$O$7/100,2)</f>
        <v>0</v>
      </c>
      <c r="Q34" s="155">
        <f t="shared" si="4"/>
        <v>0</v>
      </c>
      <c r="R34" s="83"/>
      <c r="S34" s="83"/>
      <c r="T34" s="197">
        <f t="shared" si="5"/>
        <v>0</v>
      </c>
      <c r="U34" s="84"/>
      <c r="V34" s="85"/>
      <c r="W34" s="86"/>
      <c r="X34" s="187"/>
      <c r="Y34" s="187"/>
      <c r="Z34" s="80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87"/>
      <c r="AM34" s="88"/>
      <c r="AN34" s="89"/>
      <c r="AO34" s="90"/>
      <c r="AP34" s="90"/>
      <c r="AQ34" s="90"/>
      <c r="AR34" s="91"/>
      <c r="AS34" s="92"/>
    </row>
    <row r="35" spans="1:45" ht="20" customHeight="1">
      <c r="A35" s="200"/>
      <c r="B35" s="201"/>
      <c r="C35" s="57"/>
      <c r="D35" s="68"/>
      <c r="E35" s="147"/>
      <c r="F35" s="80"/>
      <c r="G35" s="187"/>
      <c r="H35" s="81"/>
      <c r="I35" s="81"/>
      <c r="J35" s="81"/>
      <c r="K35" s="81"/>
      <c r="L35" s="188">
        <f t="shared" si="10"/>
        <v>0</v>
      </c>
      <c r="M35" s="188">
        <f t="shared" si="11"/>
        <v>0</v>
      </c>
      <c r="N35" s="188">
        <f t="shared" si="12"/>
        <v>0</v>
      </c>
      <c r="O35" s="82">
        <v>0.21</v>
      </c>
      <c r="P35" s="154">
        <f t="shared" si="13"/>
        <v>0</v>
      </c>
      <c r="Q35" s="155">
        <f t="shared" si="4"/>
        <v>0</v>
      </c>
      <c r="R35" s="83"/>
      <c r="S35" s="83"/>
      <c r="T35" s="197">
        <f t="shared" si="5"/>
        <v>0</v>
      </c>
      <c r="U35" s="84"/>
      <c r="V35" s="85"/>
      <c r="W35" s="86"/>
      <c r="X35" s="187"/>
      <c r="Y35" s="187"/>
      <c r="Z35" s="80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87"/>
      <c r="AM35" s="88"/>
      <c r="AN35" s="89"/>
      <c r="AO35" s="90"/>
      <c r="AP35" s="90"/>
      <c r="AQ35" s="90"/>
      <c r="AR35" s="91"/>
      <c r="AS35" s="92"/>
    </row>
    <row r="36" spans="1:45" ht="20" customHeight="1">
      <c r="A36" s="200"/>
      <c r="B36" s="201"/>
      <c r="C36" s="57"/>
      <c r="D36" s="68"/>
      <c r="E36" s="147"/>
      <c r="F36" s="80"/>
      <c r="G36" s="187"/>
      <c r="H36" s="81"/>
      <c r="I36" s="81"/>
      <c r="J36" s="81"/>
      <c r="K36" s="81"/>
      <c r="L36" s="188">
        <f t="shared" si="10"/>
        <v>0</v>
      </c>
      <c r="M36" s="188">
        <f t="shared" si="11"/>
        <v>0</v>
      </c>
      <c r="N36" s="188">
        <f t="shared" si="12"/>
        <v>0</v>
      </c>
      <c r="O36" s="82">
        <v>0.21</v>
      </c>
      <c r="P36" s="154">
        <f t="shared" si="13"/>
        <v>0</v>
      </c>
      <c r="Q36" s="155">
        <f t="shared" si="4"/>
        <v>0</v>
      </c>
      <c r="R36" s="83"/>
      <c r="S36" s="83"/>
      <c r="T36" s="197">
        <f t="shared" si="5"/>
        <v>0</v>
      </c>
      <c r="U36" s="84"/>
      <c r="V36" s="85"/>
      <c r="W36" s="86"/>
      <c r="X36" s="187"/>
      <c r="Y36" s="187"/>
      <c r="Z36" s="80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87"/>
      <c r="AM36" s="88"/>
      <c r="AN36" s="89"/>
      <c r="AO36" s="90"/>
      <c r="AP36" s="90"/>
      <c r="AQ36" s="90"/>
      <c r="AR36" s="91"/>
      <c r="AS36" s="92"/>
    </row>
    <row r="37" spans="1:45" ht="20" customHeight="1">
      <c r="A37" s="200"/>
      <c r="B37" s="201"/>
      <c r="C37" s="57"/>
      <c r="D37" s="68"/>
      <c r="E37" s="147"/>
      <c r="F37" s="80"/>
      <c r="G37" s="187"/>
      <c r="H37" s="81"/>
      <c r="I37" s="81"/>
      <c r="J37" s="81"/>
      <c r="K37" s="81"/>
      <c r="L37" s="188">
        <f t="shared" si="10"/>
        <v>0</v>
      </c>
      <c r="M37" s="188">
        <f t="shared" si="11"/>
        <v>0</v>
      </c>
      <c r="N37" s="188">
        <f t="shared" si="12"/>
        <v>0</v>
      </c>
      <c r="O37" s="82">
        <v>0.21</v>
      </c>
      <c r="P37" s="154">
        <f t="shared" si="13"/>
        <v>0</v>
      </c>
      <c r="Q37" s="155">
        <f t="shared" si="4"/>
        <v>0</v>
      </c>
      <c r="R37" s="83"/>
      <c r="S37" s="83"/>
      <c r="T37" s="197">
        <f t="shared" si="5"/>
        <v>0</v>
      </c>
      <c r="U37" s="84"/>
      <c r="V37" s="85"/>
      <c r="W37" s="86"/>
      <c r="X37" s="187"/>
      <c r="Y37" s="187"/>
      <c r="Z37" s="80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87"/>
      <c r="AM37" s="88"/>
      <c r="AN37" s="89"/>
      <c r="AO37" s="90"/>
      <c r="AP37" s="90"/>
      <c r="AQ37" s="90"/>
      <c r="AR37" s="91"/>
      <c r="AS37" s="92"/>
    </row>
    <row r="38" spans="1:45" ht="20" customHeight="1">
      <c r="A38" s="200"/>
      <c r="B38" s="201"/>
      <c r="C38" s="57"/>
      <c r="D38" s="68"/>
      <c r="E38" s="147"/>
      <c r="F38" s="80"/>
      <c r="G38" s="187"/>
      <c r="H38" s="81"/>
      <c r="I38" s="81"/>
      <c r="J38" s="81"/>
      <c r="K38" s="81"/>
      <c r="L38" s="188">
        <f t="shared" si="10"/>
        <v>0</v>
      </c>
      <c r="M38" s="188">
        <f t="shared" si="11"/>
        <v>0</v>
      </c>
      <c r="N38" s="188">
        <f t="shared" si="12"/>
        <v>0</v>
      </c>
      <c r="O38" s="82">
        <v>0.21</v>
      </c>
      <c r="P38" s="154">
        <f t="shared" si="13"/>
        <v>0</v>
      </c>
      <c r="Q38" s="155">
        <f t="shared" si="4"/>
        <v>0</v>
      </c>
      <c r="R38" s="83"/>
      <c r="S38" s="83"/>
      <c r="T38" s="197">
        <f t="shared" si="5"/>
        <v>0</v>
      </c>
      <c r="U38" s="84"/>
      <c r="V38" s="85"/>
      <c r="W38" s="86"/>
      <c r="X38" s="187"/>
      <c r="Y38" s="187"/>
      <c r="Z38" s="80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87"/>
      <c r="AM38" s="88"/>
      <c r="AN38" s="89"/>
      <c r="AO38" s="90"/>
      <c r="AP38" s="90"/>
      <c r="AQ38" s="90"/>
      <c r="AR38" s="91"/>
      <c r="AS38" s="92"/>
    </row>
    <row r="39" spans="1:45" ht="20" customHeight="1">
      <c r="A39" s="200"/>
      <c r="B39" s="201"/>
      <c r="C39" s="57"/>
      <c r="D39" s="68"/>
      <c r="E39" s="147"/>
      <c r="F39" s="80"/>
      <c r="G39" s="187"/>
      <c r="H39" s="81"/>
      <c r="I39" s="81"/>
      <c r="J39" s="81"/>
      <c r="K39" s="81"/>
      <c r="L39" s="188">
        <f t="shared" si="10"/>
        <v>0</v>
      </c>
      <c r="M39" s="188">
        <f t="shared" si="11"/>
        <v>0</v>
      </c>
      <c r="N39" s="188">
        <f t="shared" si="12"/>
        <v>0</v>
      </c>
      <c r="O39" s="82">
        <v>0.21</v>
      </c>
      <c r="P39" s="154">
        <f t="shared" si="13"/>
        <v>0</v>
      </c>
      <c r="Q39" s="155">
        <f t="shared" si="4"/>
        <v>0</v>
      </c>
      <c r="R39" s="83"/>
      <c r="S39" s="83"/>
      <c r="T39" s="197">
        <f t="shared" ref="T39:T57" si="14">R39+S39</f>
        <v>0</v>
      </c>
      <c r="U39" s="84"/>
      <c r="V39" s="85"/>
      <c r="W39" s="86"/>
      <c r="X39" s="187"/>
      <c r="Y39" s="187"/>
      <c r="Z39" s="80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87"/>
      <c r="AM39" s="88"/>
      <c r="AN39" s="89"/>
      <c r="AO39" s="90"/>
      <c r="AP39" s="90"/>
      <c r="AQ39" s="90"/>
      <c r="AR39" s="91"/>
      <c r="AS39" s="92"/>
    </row>
    <row r="40" spans="1:45" ht="20" customHeight="1">
      <c r="A40" s="200"/>
      <c r="B40" s="201"/>
      <c r="C40" s="57"/>
      <c r="D40" s="68"/>
      <c r="E40" s="147"/>
      <c r="F40" s="80"/>
      <c r="G40" s="187"/>
      <c r="H40" s="81"/>
      <c r="I40" s="81"/>
      <c r="J40" s="81"/>
      <c r="K40" s="81"/>
      <c r="L40" s="188">
        <f t="shared" ref="L40:L46" si="15">IF(K40="有",ROUND(J40*1.6,-1),0)</f>
        <v>0</v>
      </c>
      <c r="M40" s="188">
        <f t="shared" ref="M40:M46" si="16">IF(K40="有",IF($J$3&gt;L40,L40,$J$3),$J$3)</f>
        <v>0</v>
      </c>
      <c r="N40" s="188">
        <f t="shared" ref="N40:N46" si="17">ROUNDDOWN(M40-J40,-2)</f>
        <v>0</v>
      </c>
      <c r="O40" s="82">
        <v>0.21</v>
      </c>
      <c r="P40" s="154">
        <f t="shared" ref="P40:P46" si="18">ROUNDDOWN(N40*$O$7/100,2)</f>
        <v>0</v>
      </c>
      <c r="Q40" s="155">
        <f t="shared" si="4"/>
        <v>0</v>
      </c>
      <c r="R40" s="83"/>
      <c r="S40" s="83"/>
      <c r="T40" s="197">
        <f t="shared" si="14"/>
        <v>0</v>
      </c>
      <c r="U40" s="84"/>
      <c r="V40" s="85"/>
      <c r="W40" s="86"/>
      <c r="X40" s="187"/>
      <c r="Y40" s="187"/>
      <c r="Z40" s="80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87"/>
      <c r="AM40" s="88"/>
      <c r="AN40" s="89"/>
      <c r="AO40" s="90"/>
      <c r="AP40" s="90"/>
      <c r="AQ40" s="90"/>
      <c r="AR40" s="91"/>
      <c r="AS40" s="92"/>
    </row>
    <row r="41" spans="1:45" ht="20" customHeight="1">
      <c r="A41" s="200"/>
      <c r="B41" s="201"/>
      <c r="C41" s="57"/>
      <c r="D41" s="68"/>
      <c r="E41" s="147"/>
      <c r="F41" s="80"/>
      <c r="G41" s="187"/>
      <c r="H41" s="81"/>
      <c r="I41" s="81"/>
      <c r="J41" s="81"/>
      <c r="K41" s="81"/>
      <c r="L41" s="188">
        <f t="shared" si="15"/>
        <v>0</v>
      </c>
      <c r="M41" s="188">
        <f t="shared" si="16"/>
        <v>0</v>
      </c>
      <c r="N41" s="188">
        <f t="shared" si="17"/>
        <v>0</v>
      </c>
      <c r="O41" s="82">
        <v>0.21</v>
      </c>
      <c r="P41" s="154">
        <f t="shared" si="18"/>
        <v>0</v>
      </c>
      <c r="Q41" s="155">
        <f t="shared" si="4"/>
        <v>0</v>
      </c>
      <c r="R41" s="83"/>
      <c r="S41" s="83"/>
      <c r="T41" s="197">
        <f t="shared" si="14"/>
        <v>0</v>
      </c>
      <c r="U41" s="84"/>
      <c r="V41" s="85"/>
      <c r="W41" s="86"/>
      <c r="X41" s="187"/>
      <c r="Y41" s="187"/>
      <c r="Z41" s="80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87"/>
      <c r="AM41" s="88"/>
      <c r="AN41" s="89"/>
      <c r="AO41" s="90"/>
      <c r="AP41" s="90"/>
      <c r="AQ41" s="90"/>
      <c r="AR41" s="91"/>
      <c r="AS41" s="92"/>
    </row>
    <row r="42" spans="1:45" ht="20" customHeight="1">
      <c r="A42" s="200"/>
      <c r="B42" s="201"/>
      <c r="C42" s="57"/>
      <c r="D42" s="68"/>
      <c r="E42" s="147"/>
      <c r="F42" s="80"/>
      <c r="G42" s="187"/>
      <c r="H42" s="81"/>
      <c r="I42" s="81"/>
      <c r="J42" s="81"/>
      <c r="K42" s="81"/>
      <c r="L42" s="188">
        <f t="shared" si="15"/>
        <v>0</v>
      </c>
      <c r="M42" s="188">
        <f t="shared" si="16"/>
        <v>0</v>
      </c>
      <c r="N42" s="188">
        <f t="shared" si="17"/>
        <v>0</v>
      </c>
      <c r="O42" s="82">
        <v>0.21</v>
      </c>
      <c r="P42" s="154">
        <f t="shared" si="18"/>
        <v>0</v>
      </c>
      <c r="Q42" s="155">
        <f t="shared" si="4"/>
        <v>0</v>
      </c>
      <c r="R42" s="83"/>
      <c r="S42" s="83"/>
      <c r="T42" s="197">
        <f t="shared" si="14"/>
        <v>0</v>
      </c>
      <c r="U42" s="84"/>
      <c r="V42" s="85"/>
      <c r="W42" s="86"/>
      <c r="X42" s="187"/>
      <c r="Y42" s="187"/>
      <c r="Z42" s="80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87"/>
      <c r="AM42" s="88"/>
      <c r="AN42" s="89"/>
      <c r="AO42" s="90"/>
      <c r="AP42" s="90"/>
      <c r="AQ42" s="90"/>
      <c r="AR42" s="91"/>
      <c r="AS42" s="92"/>
    </row>
    <row r="43" spans="1:45" ht="20" customHeight="1">
      <c r="A43" s="200"/>
      <c r="B43" s="201"/>
      <c r="C43" s="57"/>
      <c r="D43" s="68"/>
      <c r="E43" s="147"/>
      <c r="F43" s="80"/>
      <c r="G43" s="187"/>
      <c r="H43" s="81"/>
      <c r="I43" s="81"/>
      <c r="J43" s="81"/>
      <c r="K43" s="81"/>
      <c r="L43" s="188">
        <f t="shared" si="15"/>
        <v>0</v>
      </c>
      <c r="M43" s="188">
        <f t="shared" si="16"/>
        <v>0</v>
      </c>
      <c r="N43" s="188">
        <f t="shared" si="17"/>
        <v>0</v>
      </c>
      <c r="O43" s="82">
        <v>0.21</v>
      </c>
      <c r="P43" s="154">
        <f t="shared" si="18"/>
        <v>0</v>
      </c>
      <c r="Q43" s="155">
        <f t="shared" si="4"/>
        <v>0</v>
      </c>
      <c r="R43" s="83"/>
      <c r="S43" s="83"/>
      <c r="T43" s="197">
        <f t="shared" si="14"/>
        <v>0</v>
      </c>
      <c r="U43" s="84"/>
      <c r="V43" s="85"/>
      <c r="W43" s="86"/>
      <c r="X43" s="187"/>
      <c r="Y43" s="187"/>
      <c r="Z43" s="80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87"/>
      <c r="AM43" s="88"/>
      <c r="AN43" s="89"/>
      <c r="AO43" s="90"/>
      <c r="AP43" s="90"/>
      <c r="AQ43" s="90"/>
      <c r="AR43" s="91"/>
      <c r="AS43" s="92"/>
    </row>
    <row r="44" spans="1:45" ht="20" customHeight="1">
      <c r="A44" s="200"/>
      <c r="B44" s="201"/>
      <c r="C44" s="57"/>
      <c r="D44" s="68"/>
      <c r="E44" s="147"/>
      <c r="F44" s="80"/>
      <c r="G44" s="187"/>
      <c r="H44" s="81"/>
      <c r="I44" s="81"/>
      <c r="J44" s="81"/>
      <c r="K44" s="81"/>
      <c r="L44" s="188">
        <f t="shared" si="15"/>
        <v>0</v>
      </c>
      <c r="M44" s="188">
        <f t="shared" si="16"/>
        <v>0</v>
      </c>
      <c r="N44" s="188">
        <f t="shared" si="17"/>
        <v>0</v>
      </c>
      <c r="O44" s="82">
        <v>0.21</v>
      </c>
      <c r="P44" s="154">
        <f t="shared" si="18"/>
        <v>0</v>
      </c>
      <c r="Q44" s="155">
        <f t="shared" si="4"/>
        <v>0</v>
      </c>
      <c r="R44" s="83"/>
      <c r="S44" s="83"/>
      <c r="T44" s="197">
        <f t="shared" si="14"/>
        <v>0</v>
      </c>
      <c r="U44" s="84"/>
      <c r="V44" s="85"/>
      <c r="W44" s="86"/>
      <c r="X44" s="187"/>
      <c r="Y44" s="187"/>
      <c r="Z44" s="80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87"/>
      <c r="AM44" s="88"/>
      <c r="AN44" s="89"/>
      <c r="AO44" s="90"/>
      <c r="AP44" s="90"/>
      <c r="AQ44" s="90"/>
      <c r="AR44" s="91"/>
      <c r="AS44" s="92"/>
    </row>
    <row r="45" spans="1:45" ht="20" customHeight="1">
      <c r="A45" s="200"/>
      <c r="B45" s="201"/>
      <c r="C45" s="57"/>
      <c r="D45" s="68"/>
      <c r="E45" s="147"/>
      <c r="F45" s="80"/>
      <c r="G45" s="187"/>
      <c r="H45" s="81"/>
      <c r="I45" s="81"/>
      <c r="J45" s="81"/>
      <c r="K45" s="81"/>
      <c r="L45" s="188">
        <f t="shared" si="15"/>
        <v>0</v>
      </c>
      <c r="M45" s="188">
        <f t="shared" si="16"/>
        <v>0</v>
      </c>
      <c r="N45" s="188">
        <f t="shared" si="17"/>
        <v>0</v>
      </c>
      <c r="O45" s="82">
        <v>0.21</v>
      </c>
      <c r="P45" s="154">
        <f t="shared" si="18"/>
        <v>0</v>
      </c>
      <c r="Q45" s="155">
        <f t="shared" si="4"/>
        <v>0</v>
      </c>
      <c r="R45" s="83"/>
      <c r="S45" s="83"/>
      <c r="T45" s="197">
        <f t="shared" si="14"/>
        <v>0</v>
      </c>
      <c r="U45" s="84"/>
      <c r="V45" s="85"/>
      <c r="W45" s="86"/>
      <c r="X45" s="187"/>
      <c r="Y45" s="187"/>
      <c r="Z45" s="80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87"/>
      <c r="AM45" s="88"/>
      <c r="AN45" s="89"/>
      <c r="AO45" s="90"/>
      <c r="AP45" s="90"/>
      <c r="AQ45" s="90"/>
      <c r="AR45" s="91"/>
      <c r="AS45" s="92"/>
    </row>
    <row r="46" spans="1:45" ht="20" customHeight="1">
      <c r="A46" s="200"/>
      <c r="B46" s="201"/>
      <c r="C46" s="57"/>
      <c r="D46" s="68"/>
      <c r="E46" s="147"/>
      <c r="F46" s="80"/>
      <c r="G46" s="187"/>
      <c r="H46" s="81"/>
      <c r="I46" s="81"/>
      <c r="J46" s="81"/>
      <c r="K46" s="81"/>
      <c r="L46" s="188">
        <f t="shared" si="15"/>
        <v>0</v>
      </c>
      <c r="M46" s="188">
        <f t="shared" si="16"/>
        <v>0</v>
      </c>
      <c r="N46" s="188">
        <f t="shared" si="17"/>
        <v>0</v>
      </c>
      <c r="O46" s="82">
        <v>0.21</v>
      </c>
      <c r="P46" s="154">
        <f t="shared" si="18"/>
        <v>0</v>
      </c>
      <c r="Q46" s="155">
        <f t="shared" si="4"/>
        <v>0</v>
      </c>
      <c r="R46" s="83"/>
      <c r="S46" s="83"/>
      <c r="T46" s="197">
        <f t="shared" si="14"/>
        <v>0</v>
      </c>
      <c r="U46" s="84"/>
      <c r="V46" s="85"/>
      <c r="W46" s="86"/>
      <c r="X46" s="187"/>
      <c r="Y46" s="187"/>
      <c r="Z46" s="80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87"/>
      <c r="AM46" s="88"/>
      <c r="AN46" s="89"/>
      <c r="AO46" s="90"/>
      <c r="AP46" s="90"/>
      <c r="AQ46" s="90"/>
      <c r="AR46" s="91"/>
      <c r="AS46" s="92"/>
    </row>
    <row r="47" spans="1:45" ht="20" customHeight="1">
      <c r="A47" s="200"/>
      <c r="B47" s="201"/>
      <c r="C47" s="57"/>
      <c r="D47" s="68"/>
      <c r="E47" s="147"/>
      <c r="F47" s="80"/>
      <c r="G47" s="187"/>
      <c r="H47" s="81"/>
      <c r="I47" s="81"/>
      <c r="J47" s="81"/>
      <c r="K47" s="81"/>
      <c r="L47" s="188">
        <f t="shared" si="10"/>
        <v>0</v>
      </c>
      <c r="M47" s="188">
        <f t="shared" si="11"/>
        <v>0</v>
      </c>
      <c r="N47" s="188">
        <f t="shared" si="12"/>
        <v>0</v>
      </c>
      <c r="O47" s="82">
        <v>0.21</v>
      </c>
      <c r="P47" s="154">
        <f t="shared" si="13"/>
        <v>0</v>
      </c>
      <c r="Q47" s="155">
        <f t="shared" si="4"/>
        <v>0</v>
      </c>
      <c r="R47" s="83"/>
      <c r="S47" s="83"/>
      <c r="T47" s="197">
        <f t="shared" si="14"/>
        <v>0</v>
      </c>
      <c r="U47" s="84"/>
      <c r="V47" s="85"/>
      <c r="W47" s="86"/>
      <c r="X47" s="187"/>
      <c r="Y47" s="187"/>
      <c r="Z47" s="80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87"/>
      <c r="AM47" s="88"/>
      <c r="AN47" s="89"/>
      <c r="AO47" s="90"/>
      <c r="AP47" s="90"/>
      <c r="AQ47" s="90"/>
      <c r="AR47" s="91"/>
      <c r="AS47" s="92"/>
    </row>
    <row r="48" spans="1:45" ht="20" customHeight="1">
      <c r="A48" s="200"/>
      <c r="B48" s="201"/>
      <c r="C48" s="57"/>
      <c r="D48" s="68"/>
      <c r="E48" s="147"/>
      <c r="F48" s="80"/>
      <c r="G48" s="187"/>
      <c r="H48" s="81"/>
      <c r="I48" s="81"/>
      <c r="J48" s="81"/>
      <c r="K48" s="81"/>
      <c r="L48" s="188">
        <f t="shared" si="0"/>
        <v>0</v>
      </c>
      <c r="M48" s="188">
        <f t="shared" si="1"/>
        <v>0</v>
      </c>
      <c r="N48" s="188">
        <f t="shared" si="2"/>
        <v>0</v>
      </c>
      <c r="O48" s="82">
        <v>0.21</v>
      </c>
      <c r="P48" s="154">
        <f t="shared" si="3"/>
        <v>0</v>
      </c>
      <c r="Q48" s="155">
        <f t="shared" si="4"/>
        <v>0</v>
      </c>
      <c r="R48" s="83"/>
      <c r="S48" s="83"/>
      <c r="T48" s="197">
        <f t="shared" si="14"/>
        <v>0</v>
      </c>
      <c r="U48" s="84"/>
      <c r="V48" s="85"/>
      <c r="W48" s="86"/>
      <c r="X48" s="187"/>
      <c r="Y48" s="187"/>
      <c r="Z48" s="80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87"/>
      <c r="AM48" s="88"/>
      <c r="AN48" s="89"/>
      <c r="AO48" s="90"/>
      <c r="AP48" s="90"/>
      <c r="AQ48" s="90"/>
      <c r="AR48" s="91"/>
      <c r="AS48" s="92"/>
    </row>
    <row r="49" spans="1:54" ht="20" customHeight="1">
      <c r="A49" s="200"/>
      <c r="B49" s="201"/>
      <c r="C49" s="57"/>
      <c r="D49" s="68"/>
      <c r="E49" s="147"/>
      <c r="F49" s="80"/>
      <c r="G49" s="187"/>
      <c r="H49" s="81"/>
      <c r="I49" s="81"/>
      <c r="J49" s="81"/>
      <c r="K49" s="81"/>
      <c r="L49" s="188">
        <f>IF(K49="有",ROUND(J49*1.6,-1),0)</f>
        <v>0</v>
      </c>
      <c r="M49" s="188">
        <f>IF(K49="有",IF($J$3&gt;L49,L49,$J$3),$J$3)</f>
        <v>0</v>
      </c>
      <c r="N49" s="188">
        <f t="shared" si="2"/>
        <v>0</v>
      </c>
      <c r="O49" s="82">
        <v>0.21</v>
      </c>
      <c r="P49" s="154">
        <f t="shared" si="3"/>
        <v>0</v>
      </c>
      <c r="Q49" s="155">
        <f t="shared" si="4"/>
        <v>0</v>
      </c>
      <c r="R49" s="83"/>
      <c r="S49" s="83"/>
      <c r="T49" s="197">
        <f t="shared" si="14"/>
        <v>0</v>
      </c>
      <c r="U49" s="84"/>
      <c r="V49" s="85"/>
      <c r="W49" s="86"/>
      <c r="X49" s="187"/>
      <c r="Y49" s="187"/>
      <c r="Z49" s="80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87"/>
      <c r="AM49" s="88"/>
      <c r="AN49" s="89"/>
      <c r="AO49" s="90"/>
      <c r="AP49" s="90"/>
      <c r="AQ49" s="90"/>
      <c r="AR49" s="91"/>
      <c r="AS49" s="92"/>
    </row>
    <row r="50" spans="1:54" ht="20" customHeight="1">
      <c r="A50" s="200"/>
      <c r="B50" s="201"/>
      <c r="C50" s="57"/>
      <c r="D50" s="68"/>
      <c r="E50" s="147"/>
      <c r="F50" s="80"/>
      <c r="G50" s="187"/>
      <c r="H50" s="81"/>
      <c r="I50" s="81"/>
      <c r="J50" s="81"/>
      <c r="K50" s="81"/>
      <c r="L50" s="188">
        <f t="shared" si="0"/>
        <v>0</v>
      </c>
      <c r="M50" s="188">
        <f t="shared" si="1"/>
        <v>0</v>
      </c>
      <c r="N50" s="188">
        <f t="shared" si="2"/>
        <v>0</v>
      </c>
      <c r="O50" s="82">
        <v>0.21</v>
      </c>
      <c r="P50" s="154">
        <f t="shared" si="3"/>
        <v>0</v>
      </c>
      <c r="Q50" s="155">
        <f t="shared" si="4"/>
        <v>0</v>
      </c>
      <c r="R50" s="83"/>
      <c r="S50" s="83"/>
      <c r="T50" s="197">
        <f t="shared" si="14"/>
        <v>0</v>
      </c>
      <c r="U50" s="84"/>
      <c r="V50" s="85"/>
      <c r="W50" s="86"/>
      <c r="X50" s="187"/>
      <c r="Y50" s="187"/>
      <c r="Z50" s="80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87"/>
      <c r="AM50" s="88"/>
      <c r="AN50" s="89"/>
      <c r="AO50" s="90"/>
      <c r="AP50" s="90"/>
      <c r="AQ50" s="90"/>
      <c r="AR50" s="91"/>
      <c r="AS50" s="92"/>
    </row>
    <row r="51" spans="1:54" ht="20" customHeight="1">
      <c r="A51" s="200"/>
      <c r="B51" s="201"/>
      <c r="C51" s="57"/>
      <c r="D51" s="68"/>
      <c r="E51" s="147"/>
      <c r="F51" s="80"/>
      <c r="G51" s="187"/>
      <c r="H51" s="81"/>
      <c r="I51" s="81"/>
      <c r="J51" s="81"/>
      <c r="K51" s="81"/>
      <c r="L51" s="188">
        <f t="shared" si="0"/>
        <v>0</v>
      </c>
      <c r="M51" s="188">
        <f t="shared" si="1"/>
        <v>0</v>
      </c>
      <c r="N51" s="188">
        <f t="shared" si="2"/>
        <v>0</v>
      </c>
      <c r="O51" s="82">
        <v>0.21</v>
      </c>
      <c r="P51" s="154">
        <f t="shared" si="3"/>
        <v>0</v>
      </c>
      <c r="Q51" s="155">
        <f t="shared" si="4"/>
        <v>0</v>
      </c>
      <c r="R51" s="83"/>
      <c r="S51" s="83"/>
      <c r="T51" s="197">
        <f t="shared" si="14"/>
        <v>0</v>
      </c>
      <c r="U51" s="84"/>
      <c r="V51" s="85"/>
      <c r="W51" s="86"/>
      <c r="X51" s="187"/>
      <c r="Y51" s="187"/>
      <c r="Z51" s="80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87"/>
      <c r="AM51" s="88"/>
      <c r="AN51" s="89"/>
      <c r="AO51" s="90"/>
      <c r="AP51" s="90"/>
      <c r="AQ51" s="90"/>
      <c r="AR51" s="91"/>
      <c r="AS51" s="92"/>
    </row>
    <row r="52" spans="1:54" ht="20" customHeight="1">
      <c r="A52" s="200"/>
      <c r="B52" s="201"/>
      <c r="C52" s="57"/>
      <c r="D52" s="68"/>
      <c r="E52" s="147"/>
      <c r="F52" s="80"/>
      <c r="G52" s="187"/>
      <c r="H52" s="81"/>
      <c r="I52" s="81"/>
      <c r="J52" s="81"/>
      <c r="K52" s="81"/>
      <c r="L52" s="188">
        <f t="shared" si="0"/>
        <v>0</v>
      </c>
      <c r="M52" s="188">
        <f t="shared" si="1"/>
        <v>0</v>
      </c>
      <c r="N52" s="188">
        <f t="shared" si="2"/>
        <v>0</v>
      </c>
      <c r="O52" s="82">
        <v>0.21</v>
      </c>
      <c r="P52" s="154">
        <f t="shared" si="3"/>
        <v>0</v>
      </c>
      <c r="Q52" s="155">
        <f t="shared" si="4"/>
        <v>0</v>
      </c>
      <c r="R52" s="83"/>
      <c r="S52" s="83"/>
      <c r="T52" s="197">
        <f t="shared" si="14"/>
        <v>0</v>
      </c>
      <c r="U52" s="84"/>
      <c r="V52" s="85"/>
      <c r="W52" s="86"/>
      <c r="X52" s="187"/>
      <c r="Y52" s="187"/>
      <c r="Z52" s="80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87"/>
      <c r="AM52" s="88"/>
      <c r="AN52" s="89"/>
      <c r="AO52" s="90"/>
      <c r="AP52" s="90"/>
      <c r="AQ52" s="90"/>
      <c r="AR52" s="91"/>
      <c r="AS52" s="92"/>
    </row>
    <row r="53" spans="1:54" ht="20" customHeight="1">
      <c r="A53" s="200"/>
      <c r="B53" s="201"/>
      <c r="C53" s="57"/>
      <c r="D53" s="68"/>
      <c r="E53" s="147"/>
      <c r="F53" s="80"/>
      <c r="G53" s="187"/>
      <c r="H53" s="81"/>
      <c r="I53" s="81"/>
      <c r="J53" s="81"/>
      <c r="K53" s="81"/>
      <c r="L53" s="188">
        <f t="shared" si="0"/>
        <v>0</v>
      </c>
      <c r="M53" s="188">
        <f t="shared" si="1"/>
        <v>0</v>
      </c>
      <c r="N53" s="188">
        <f t="shared" si="2"/>
        <v>0</v>
      </c>
      <c r="O53" s="82">
        <v>0.21</v>
      </c>
      <c r="P53" s="154">
        <f t="shared" si="3"/>
        <v>0</v>
      </c>
      <c r="Q53" s="155">
        <f t="shared" si="4"/>
        <v>0</v>
      </c>
      <c r="R53" s="83"/>
      <c r="S53" s="83"/>
      <c r="T53" s="197">
        <f t="shared" si="14"/>
        <v>0</v>
      </c>
      <c r="U53" s="84"/>
      <c r="V53" s="85"/>
      <c r="W53" s="86"/>
      <c r="X53" s="187"/>
      <c r="Y53" s="187"/>
      <c r="Z53" s="80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87"/>
      <c r="AM53" s="88"/>
      <c r="AN53" s="89"/>
      <c r="AO53" s="90"/>
      <c r="AP53" s="90"/>
      <c r="AQ53" s="90"/>
      <c r="AR53" s="91"/>
      <c r="AS53" s="92"/>
    </row>
    <row r="54" spans="1:54" ht="20" customHeight="1">
      <c r="A54" s="200"/>
      <c r="B54" s="201"/>
      <c r="C54" s="57"/>
      <c r="D54" s="68"/>
      <c r="E54" s="147"/>
      <c r="F54" s="80"/>
      <c r="G54" s="187"/>
      <c r="H54" s="81"/>
      <c r="I54" s="81"/>
      <c r="J54" s="81"/>
      <c r="K54" s="81"/>
      <c r="L54" s="188">
        <f t="shared" si="0"/>
        <v>0</v>
      </c>
      <c r="M54" s="188">
        <f t="shared" si="1"/>
        <v>0</v>
      </c>
      <c r="N54" s="188">
        <f t="shared" si="2"/>
        <v>0</v>
      </c>
      <c r="O54" s="82">
        <v>0.21</v>
      </c>
      <c r="P54" s="154">
        <f t="shared" si="3"/>
        <v>0</v>
      </c>
      <c r="Q54" s="155">
        <f t="shared" si="4"/>
        <v>0</v>
      </c>
      <c r="R54" s="83"/>
      <c r="S54" s="83"/>
      <c r="T54" s="197">
        <f t="shared" si="14"/>
        <v>0</v>
      </c>
      <c r="U54" s="84"/>
      <c r="V54" s="85"/>
      <c r="W54" s="86"/>
      <c r="X54" s="187"/>
      <c r="Y54" s="187"/>
      <c r="Z54" s="80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87"/>
      <c r="AM54" s="88"/>
      <c r="AN54" s="89"/>
      <c r="AO54" s="90"/>
      <c r="AP54" s="90"/>
      <c r="AQ54" s="90"/>
      <c r="AR54" s="91"/>
      <c r="AS54" s="92"/>
    </row>
    <row r="55" spans="1:54" ht="20" customHeight="1">
      <c r="A55" s="200"/>
      <c r="B55" s="201"/>
      <c r="C55" s="57"/>
      <c r="D55" s="68"/>
      <c r="E55" s="147"/>
      <c r="F55" s="80"/>
      <c r="G55" s="187"/>
      <c r="H55" s="81"/>
      <c r="I55" s="81"/>
      <c r="J55" s="81"/>
      <c r="K55" s="81"/>
      <c r="L55" s="188">
        <f t="shared" si="0"/>
        <v>0</v>
      </c>
      <c r="M55" s="188">
        <f t="shared" si="1"/>
        <v>0</v>
      </c>
      <c r="N55" s="188">
        <f t="shared" si="2"/>
        <v>0</v>
      </c>
      <c r="O55" s="82">
        <v>0.21</v>
      </c>
      <c r="P55" s="154">
        <f t="shared" si="3"/>
        <v>0</v>
      </c>
      <c r="Q55" s="155">
        <f t="shared" si="4"/>
        <v>0</v>
      </c>
      <c r="R55" s="83"/>
      <c r="S55" s="83"/>
      <c r="T55" s="197">
        <f t="shared" si="14"/>
        <v>0</v>
      </c>
      <c r="U55" s="84"/>
      <c r="V55" s="85"/>
      <c r="W55" s="86"/>
      <c r="X55" s="187"/>
      <c r="Y55" s="187"/>
      <c r="Z55" s="80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87"/>
      <c r="AM55" s="88"/>
      <c r="AN55" s="89"/>
      <c r="AO55" s="90"/>
      <c r="AP55" s="90"/>
      <c r="AQ55" s="90"/>
      <c r="AR55" s="91"/>
      <c r="AS55" s="92"/>
    </row>
    <row r="56" spans="1:54" ht="20" customHeight="1">
      <c r="A56" s="200"/>
      <c r="B56" s="201"/>
      <c r="C56" s="57"/>
      <c r="D56" s="68"/>
      <c r="E56" s="147"/>
      <c r="F56" s="80"/>
      <c r="G56" s="187"/>
      <c r="H56" s="81"/>
      <c r="I56" s="81"/>
      <c r="J56" s="81"/>
      <c r="K56" s="81"/>
      <c r="L56" s="188">
        <f t="shared" si="0"/>
        <v>0</v>
      </c>
      <c r="M56" s="188">
        <f t="shared" si="1"/>
        <v>0</v>
      </c>
      <c r="N56" s="188">
        <f t="shared" si="2"/>
        <v>0</v>
      </c>
      <c r="O56" s="82">
        <v>0.21</v>
      </c>
      <c r="P56" s="154">
        <f t="shared" si="3"/>
        <v>0</v>
      </c>
      <c r="Q56" s="155">
        <f t="shared" si="4"/>
        <v>0</v>
      </c>
      <c r="R56" s="83"/>
      <c r="S56" s="83"/>
      <c r="T56" s="197">
        <f t="shared" si="14"/>
        <v>0</v>
      </c>
      <c r="U56" s="84"/>
      <c r="V56" s="85"/>
      <c r="W56" s="86"/>
      <c r="X56" s="187"/>
      <c r="Y56" s="187"/>
      <c r="Z56" s="80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87"/>
      <c r="AM56" s="88"/>
      <c r="AN56" s="89"/>
      <c r="AO56" s="90"/>
      <c r="AP56" s="90"/>
      <c r="AQ56" s="90"/>
      <c r="AR56" s="91"/>
      <c r="AS56" s="92"/>
    </row>
    <row r="57" spans="1:54" ht="20" customHeight="1">
      <c r="A57" s="202"/>
      <c r="B57" s="203"/>
      <c r="C57" s="58"/>
      <c r="D57" s="69"/>
      <c r="E57" s="148"/>
      <c r="F57" s="93"/>
      <c r="G57" s="195"/>
      <c r="H57" s="94"/>
      <c r="I57" s="94"/>
      <c r="J57" s="94"/>
      <c r="K57" s="94"/>
      <c r="L57" s="189">
        <f t="shared" si="0"/>
        <v>0</v>
      </c>
      <c r="M57" s="189">
        <f t="shared" si="1"/>
        <v>0</v>
      </c>
      <c r="N57" s="189">
        <f t="shared" si="2"/>
        <v>0</v>
      </c>
      <c r="O57" s="95">
        <v>0.21</v>
      </c>
      <c r="P57" s="156">
        <f t="shared" si="3"/>
        <v>0</v>
      </c>
      <c r="Q57" s="157">
        <f t="shared" si="4"/>
        <v>0</v>
      </c>
      <c r="R57" s="96"/>
      <c r="S57" s="96"/>
      <c r="T57" s="198">
        <f t="shared" si="14"/>
        <v>0</v>
      </c>
      <c r="U57" s="97"/>
      <c r="V57" s="98"/>
      <c r="W57" s="99"/>
      <c r="X57" s="195"/>
      <c r="Y57" s="195"/>
      <c r="Z57" s="93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00"/>
      <c r="AM57" s="101"/>
      <c r="AN57" s="102"/>
      <c r="AO57" s="103"/>
      <c r="AP57" s="103"/>
      <c r="AQ57" s="103"/>
      <c r="AR57" s="104"/>
      <c r="AS57" s="105"/>
    </row>
    <row r="58" spans="1:54" ht="19.75" hidden="1" customHeight="1">
      <c r="A58" s="330" t="s">
        <v>2</v>
      </c>
      <c r="B58" s="331"/>
      <c r="C58" s="331"/>
      <c r="D58" s="331"/>
      <c r="E58" s="331"/>
      <c r="F58" s="7"/>
      <c r="G58" s="7"/>
      <c r="H58" s="13"/>
      <c r="I58" s="13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335"/>
      <c r="AM58" s="335"/>
      <c r="AN58" s="335"/>
      <c r="AO58" s="335"/>
      <c r="AP58" s="335"/>
      <c r="AQ58" s="335"/>
      <c r="AR58" s="335"/>
      <c r="AS58" s="336"/>
      <c r="AT58" s="5"/>
    </row>
    <row r="59" spans="1:54" s="3" customFormat="1">
      <c r="A59" s="18"/>
      <c r="B59" s="18"/>
      <c r="C59" s="18"/>
      <c r="D59" s="18"/>
      <c r="E59" s="24">
        <f>SUM(E7:E57)</f>
        <v>120</v>
      </c>
      <c r="F59" s="18"/>
      <c r="G59" s="18"/>
      <c r="H59" s="19"/>
      <c r="I59" s="19"/>
      <c r="J59" s="20"/>
      <c r="K59" s="20"/>
      <c r="L59" s="20"/>
      <c r="M59" s="20"/>
      <c r="N59" s="20"/>
      <c r="O59" s="20"/>
      <c r="P59" s="20"/>
      <c r="Q59" s="18"/>
      <c r="R59" s="18"/>
      <c r="S59" s="18"/>
      <c r="T59" s="18"/>
      <c r="U59" s="18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3"/>
      <c r="AM59" s="23"/>
      <c r="AN59" s="18"/>
      <c r="AO59" s="22"/>
      <c r="AP59" s="22"/>
      <c r="AQ59" s="22"/>
      <c r="AR59" s="24"/>
      <c r="AS59" s="21"/>
      <c r="AV59" s="1"/>
      <c r="AW59" s="1"/>
      <c r="AX59" s="1"/>
      <c r="AY59" s="1"/>
      <c r="AZ59" s="1"/>
      <c r="BA59" s="1"/>
      <c r="BB59" s="1"/>
    </row>
  </sheetData>
  <mergeCells count="34">
    <mergeCell ref="P1:Q1"/>
    <mergeCell ref="G4:G5"/>
    <mergeCell ref="AL58:AS58"/>
    <mergeCell ref="A4:A5"/>
    <mergeCell ref="E4:E5"/>
    <mergeCell ref="AS4:AS5"/>
    <mergeCell ref="AR4:AR5"/>
    <mergeCell ref="V4:W4"/>
    <mergeCell ref="AO4:AQ4"/>
    <mergeCell ref="F4:F5"/>
    <mergeCell ref="R4:T4"/>
    <mergeCell ref="B4:B5"/>
    <mergeCell ref="AL4:AN4"/>
    <mergeCell ref="AK4:AK5"/>
    <mergeCell ref="C4:C5"/>
    <mergeCell ref="D4:D5"/>
    <mergeCell ref="A6:D6"/>
    <mergeCell ref="AI4:AI5"/>
    <mergeCell ref="A1:D1"/>
    <mergeCell ref="AI3:AK3"/>
    <mergeCell ref="Z3:AH3"/>
    <mergeCell ref="X3:Y3"/>
    <mergeCell ref="A58:E58"/>
    <mergeCell ref="AJ4:AJ5"/>
    <mergeCell ref="H4:I4"/>
    <mergeCell ref="R1:S1"/>
    <mergeCell ref="AD4:AD5"/>
    <mergeCell ref="AE4:AF4"/>
    <mergeCell ref="AG4:AH4"/>
    <mergeCell ref="J4:J5"/>
    <mergeCell ref="X4:X5"/>
    <mergeCell ref="Y4:Y5"/>
    <mergeCell ref="AC4:AC5"/>
    <mergeCell ref="G1:J1"/>
  </mergeCells>
  <phoneticPr fontId="4"/>
  <dataValidations count="5">
    <dataValidation type="list" allowBlank="1" showInputMessage="1" showErrorMessage="1" sqref="G7:G57 X7:AK57" xr:uid="{4E328EA6-C8F3-432D-80F5-BC6B026CA25B}">
      <formula1>$AV$2:$AV$3</formula1>
    </dataValidation>
    <dataValidation type="list" allowBlank="1" showInputMessage="1" showErrorMessage="1" sqref="H7:H57" xr:uid="{6A05DEBB-1FDF-4B5F-A002-8AAAD1C890BC}">
      <formula1>$AW$2:$AW$3</formula1>
    </dataValidation>
    <dataValidation type="list" allowBlank="1" showInputMessage="1" showErrorMessage="1" sqref="I7:I57" xr:uid="{62441D19-A848-4374-B55C-2C5D45D1FAE4}">
      <formula1>$AX$2:$AX$3</formula1>
    </dataValidation>
    <dataValidation type="list" allowBlank="1" showInputMessage="1" showErrorMessage="1" sqref="K7:K57" xr:uid="{B985EE8C-D819-4E41-AEBB-92DAD7549E24}">
      <formula1>$AY$2:$AY$3</formula1>
    </dataValidation>
    <dataValidation type="list" allowBlank="1" showInputMessage="1" showErrorMessage="1" sqref="O7:O57" xr:uid="{96E3753C-02D3-41FE-8994-4862F0227756}">
      <formula1>$AZ$2:$AZ$4</formula1>
    </dataValidation>
  </dataValidations>
  <pageMargins left="0.25" right="0.25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Sシート（○○団地）</vt:lpstr>
      <vt:lpstr>Sシート（記入例）</vt:lpstr>
      <vt:lpstr>S一覧</vt:lpstr>
      <vt:lpstr>S一覧!Print_Area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佳緒理 宮本</dc:creator>
  <cp:lastModifiedBy>秀幸 原</cp:lastModifiedBy>
  <cp:lastPrinted>2025-09-10T22:44:55Z</cp:lastPrinted>
  <dcterms:created xsi:type="dcterms:W3CDTF">2024-02-22T11:54:26Z</dcterms:created>
  <dcterms:modified xsi:type="dcterms:W3CDTF">2025-09-10T22:54:30Z</dcterms:modified>
</cp:coreProperties>
</file>