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G:\共有ドライブ\会社共有\70_案件管理\20_料金支援（コミュニティーガス）\＊テンプレート\料金算定サポートパック\"/>
    </mc:Choice>
  </mc:AlternateContent>
  <xr:revisionPtr revIDLastSave="0" documentId="13_ncr:1_{121F0868-A150-4CF1-A1BF-020E5AB25396}" xr6:coauthVersionLast="47" xr6:coauthVersionMax="47" xr10:uidLastSave="{00000000-0000-0000-0000-000000000000}"/>
  <bookViews>
    <workbookView xWindow="-108" yWindow="-108" windowWidth="23256" windowHeight="13896" xr2:uid="{00000000-000D-0000-FFFF-FFFF00000000}"/>
  </bookViews>
  <sheets>
    <sheet name="基本情報" sheetId="23" r:id="rId1"/>
    <sheet name="原料購入単価" sheetId="18" r:id="rId2"/>
    <sheet name="ガス販売量" sheetId="19" r:id="rId3"/>
    <sheet name="投資情報（土地）" sheetId="5" r:id="rId4"/>
    <sheet name="５．メーター交換" sheetId="20" state="hidden" r:id="rId5"/>
    <sheet name="５．メーター交換（内訳）" sheetId="21" state="hidden" r:id="rId6"/>
    <sheet name="投資情報 (設備)" sheetId="22" r:id="rId7"/>
    <sheet name="料金設定" sheetId="8" r:id="rId8"/>
    <sheet name="和暦変換表" sheetId="24" r:id="rId9"/>
  </sheets>
  <definedNames>
    <definedName name="_xlnm.Print_Area" localSheetId="4">'５．メーター交換'!$A$6:$M$23</definedName>
    <definedName name="_xlnm.Print_Area" localSheetId="5">'５．メーター交換（内訳）'!$A$5:$Q$34</definedName>
    <definedName name="_xlnm.Print_Area" localSheetId="2">ガス販売量!$A$1:$K$28</definedName>
    <definedName name="_xlnm.Print_Area" localSheetId="0">基本情報!$A$1:$E$46</definedName>
    <definedName name="_xlnm.Print_Area" localSheetId="1">原料購入単価!$A$1:$F$27</definedName>
    <definedName name="_xlnm.Print_Area" localSheetId="6">'投資情報 (設備)'!$A$1:$H$41</definedName>
    <definedName name="_xlnm.Print_Area" localSheetId="3">'投資情報（土地）'!$A$1:$J$8</definedName>
    <definedName name="_xlnm.Print_Area" localSheetId="7">料金設定!$A$1:$H$22</definedName>
    <definedName name="_xlnm.Print_Titles" localSheetId="0">基本情報!$1:$1</definedName>
    <definedName name="投資区分" localSheetId="0">#REF!</definedName>
    <definedName name="投資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8" l="1"/>
  <c r="C21" i="8"/>
  <c r="C20" i="8"/>
  <c r="G18" i="8"/>
  <c r="K18" i="8" s="1"/>
  <c r="E10" i="19"/>
  <c r="E11" i="19"/>
  <c r="E12" i="19"/>
  <c r="E13" i="19"/>
  <c r="E14" i="19"/>
  <c r="E15" i="19"/>
  <c r="E16" i="19"/>
  <c r="E17" i="19"/>
  <c r="E18" i="19"/>
  <c r="E19" i="19"/>
  <c r="E20" i="19"/>
  <c r="E21" i="19"/>
  <c r="E10" i="18"/>
  <c r="F10" i="18" s="1"/>
  <c r="I2" i="19"/>
  <c r="E27" i="19"/>
  <c r="D22" i="19"/>
  <c r="C22" i="19"/>
  <c r="C27" i="19" l="1"/>
  <c r="H27" i="19" s="1"/>
  <c r="E2" i="18"/>
  <c r="E12" i="18"/>
  <c r="F12" i="18" s="1"/>
  <c r="E11" i="18"/>
  <c r="F11" i="18" s="1"/>
  <c r="F8" i="8"/>
  <c r="J8" i="8" s="1"/>
  <c r="G8" i="8"/>
  <c r="K8" i="8" s="1"/>
  <c r="F9" i="8"/>
  <c r="J9" i="8" s="1"/>
  <c r="G9" i="8"/>
  <c r="K9" i="8" s="1"/>
  <c r="F10" i="8"/>
  <c r="J10" i="8" s="1"/>
  <c r="G10" i="8"/>
  <c r="K10" i="8" s="1"/>
  <c r="E17" i="22"/>
  <c r="E14" i="22"/>
  <c r="E10" i="22"/>
  <c r="E18" i="22"/>
  <c r="E28" i="22"/>
  <c r="E12" i="22"/>
  <c r="E8" i="22"/>
  <c r="D13" i="18"/>
  <c r="K22" i="19"/>
  <c r="H22" i="19"/>
  <c r="J22" i="19"/>
  <c r="K7" i="19" s="1"/>
  <c r="G22" i="19"/>
  <c r="C12" i="8"/>
  <c r="I2" i="5"/>
  <c r="F2" i="8"/>
  <c r="F2" i="22"/>
  <c r="O34" i="21"/>
  <c r="O31" i="21"/>
  <c r="O28" i="21"/>
  <c r="O25" i="21"/>
  <c r="O22" i="21"/>
  <c r="O19" i="21"/>
  <c r="O16" i="21"/>
  <c r="O13" i="21"/>
  <c r="O10" i="21"/>
  <c r="A9" i="21"/>
  <c r="C13" i="20"/>
  <c r="C14" i="20"/>
  <c r="C8" i="21"/>
  <c r="P7" i="21"/>
  <c r="O7" i="21"/>
  <c r="A7" i="21"/>
  <c r="P8" i="21"/>
  <c r="D6" i="21"/>
  <c r="D8" i="21"/>
  <c r="K16" i="20"/>
  <c r="J16" i="20"/>
  <c r="I16" i="20"/>
  <c r="H16" i="20"/>
  <c r="G16" i="20"/>
  <c r="F16" i="20"/>
  <c r="E16" i="20"/>
  <c r="D16" i="20"/>
  <c r="C16" i="20"/>
  <c r="B16" i="20"/>
  <c r="B13" i="20"/>
  <c r="E6" i="21"/>
  <c r="F6" i="21"/>
  <c r="G6" i="21"/>
  <c r="F8" i="21"/>
  <c r="L16" i="20"/>
  <c r="D20" i="20"/>
  <c r="B14" i="20"/>
  <c r="E8" i="21"/>
  <c r="P10" i="21"/>
  <c r="A12" i="21"/>
  <c r="A10" i="21"/>
  <c r="P11" i="21"/>
  <c r="G8" i="21"/>
  <c r="H6" i="21"/>
  <c r="A15" i="21"/>
  <c r="P13" i="21"/>
  <c r="A13" i="21"/>
  <c r="P14" i="21"/>
  <c r="D13" i="20"/>
  <c r="D14" i="20"/>
  <c r="A18" i="21"/>
  <c r="P16" i="21"/>
  <c r="A16" i="21"/>
  <c r="P17" i="21"/>
  <c r="E13" i="20"/>
  <c r="E14" i="20"/>
  <c r="H8" i="21"/>
  <c r="I6" i="21"/>
  <c r="J6" i="21"/>
  <c r="I8" i="21"/>
  <c r="A19" i="21"/>
  <c r="P20" i="21"/>
  <c r="A21" i="21"/>
  <c r="P19" i="21"/>
  <c r="F13" i="20"/>
  <c r="F14" i="20"/>
  <c r="G13" i="20"/>
  <c r="G14" i="20"/>
  <c r="A22" i="21"/>
  <c r="P23" i="21"/>
  <c r="A24" i="21"/>
  <c r="P22" i="21"/>
  <c r="K6" i="21"/>
  <c r="J8" i="21"/>
  <c r="A27" i="21"/>
  <c r="P25" i="21"/>
  <c r="A25" i="21"/>
  <c r="P26" i="21"/>
  <c r="H13" i="20"/>
  <c r="H14" i="20"/>
  <c r="K8" i="21"/>
  <c r="L6" i="21"/>
  <c r="L8" i="21"/>
  <c r="M6" i="21"/>
  <c r="A30" i="21"/>
  <c r="P28" i="21"/>
  <c r="A28" i="21"/>
  <c r="P29" i="21"/>
  <c r="I13" i="20"/>
  <c r="I14" i="20"/>
  <c r="A31" i="21"/>
  <c r="P32" i="21"/>
  <c r="A33" i="21"/>
  <c r="P31" i="21"/>
  <c r="J13" i="20"/>
  <c r="J14" i="20"/>
  <c r="N6" i="21"/>
  <c r="M8" i="21"/>
  <c r="K13" i="20"/>
  <c r="K14" i="20"/>
  <c r="A34" i="21"/>
  <c r="P35" i="21"/>
  <c r="P34" i="21"/>
  <c r="C9" i="21"/>
  <c r="N8" i="21"/>
  <c r="O8" i="21"/>
  <c r="Q7" i="21"/>
  <c r="B15" i="20"/>
  <c r="B17" i="20"/>
  <c r="D9" i="21"/>
  <c r="C11" i="21"/>
  <c r="D11" i="21"/>
  <c r="E9" i="21"/>
  <c r="F9" i="21"/>
  <c r="E11" i="21"/>
  <c r="G9" i="21"/>
  <c r="F11" i="21"/>
  <c r="H9" i="21"/>
  <c r="G11" i="21"/>
  <c r="H11" i="21"/>
  <c r="I9" i="21"/>
  <c r="J9" i="21"/>
  <c r="I11" i="21"/>
  <c r="K9" i="21"/>
  <c r="J11" i="21"/>
  <c r="L9" i="21"/>
  <c r="K11" i="21"/>
  <c r="L11" i="21"/>
  <c r="M9" i="21"/>
  <c r="N9" i="21"/>
  <c r="M11" i="21"/>
  <c r="C12" i="21"/>
  <c r="N11" i="21"/>
  <c r="O11" i="21"/>
  <c r="Q10" i="21"/>
  <c r="C15" i="20"/>
  <c r="C17" i="20"/>
  <c r="D12" i="21"/>
  <c r="C14" i="21"/>
  <c r="E12" i="21"/>
  <c r="D14" i="21"/>
  <c r="E14" i="21"/>
  <c r="F12" i="21"/>
  <c r="G12" i="21"/>
  <c r="F14" i="21"/>
  <c r="H12" i="21"/>
  <c r="G14" i="21"/>
  <c r="I12" i="21"/>
  <c r="H14" i="21"/>
  <c r="I14" i="21"/>
  <c r="J12" i="21"/>
  <c r="K12" i="21"/>
  <c r="J14" i="21"/>
  <c r="L12" i="21"/>
  <c r="K14" i="21"/>
  <c r="M12" i="21"/>
  <c r="L14" i="21"/>
  <c r="M14" i="21"/>
  <c r="N12" i="21"/>
  <c r="C15" i="21"/>
  <c r="N14" i="21"/>
  <c r="O14" i="21"/>
  <c r="Q13" i="21"/>
  <c r="D15" i="20"/>
  <c r="D17" i="20"/>
  <c r="D15" i="21"/>
  <c r="C17" i="21"/>
  <c r="E15" i="21"/>
  <c r="D17" i="21"/>
  <c r="F15" i="21"/>
  <c r="E17" i="21"/>
  <c r="F17" i="21"/>
  <c r="G15" i="21"/>
  <c r="H15" i="21"/>
  <c r="G17" i="21"/>
  <c r="I15" i="21"/>
  <c r="H17" i="21"/>
  <c r="J15" i="21"/>
  <c r="I17" i="21"/>
  <c r="J17" i="21"/>
  <c r="K15" i="21"/>
  <c r="L15" i="21"/>
  <c r="K17" i="21"/>
  <c r="M15" i="21"/>
  <c r="L17" i="21"/>
  <c r="N15" i="21"/>
  <c r="M17" i="21"/>
  <c r="C18" i="21"/>
  <c r="N17" i="21"/>
  <c r="O17" i="21"/>
  <c r="Q16" i="21"/>
  <c r="E15" i="20"/>
  <c r="E17" i="20"/>
  <c r="C20" i="21"/>
  <c r="D18" i="21"/>
  <c r="E18" i="21"/>
  <c r="D20" i="21"/>
  <c r="F18" i="21"/>
  <c r="E20" i="21"/>
  <c r="G18" i="21"/>
  <c r="F20" i="21"/>
  <c r="G20" i="21"/>
  <c r="H18" i="21"/>
  <c r="I18" i="21"/>
  <c r="H20" i="21"/>
  <c r="J18" i="21"/>
  <c r="I20" i="21"/>
  <c r="K18" i="21"/>
  <c r="J20" i="21"/>
  <c r="K20" i="21"/>
  <c r="L18" i="21"/>
  <c r="M18" i="21"/>
  <c r="L20" i="21"/>
  <c r="N18" i="21"/>
  <c r="M20" i="21"/>
  <c r="C21" i="21"/>
  <c r="N20" i="21"/>
  <c r="O20" i="21"/>
  <c r="Q19" i="21"/>
  <c r="F15" i="20"/>
  <c r="F17" i="20"/>
  <c r="D21" i="21"/>
  <c r="C23" i="21"/>
  <c r="D23" i="21"/>
  <c r="E21" i="21"/>
  <c r="F21" i="21"/>
  <c r="E23" i="21"/>
  <c r="G21" i="21"/>
  <c r="F23" i="21"/>
  <c r="H21" i="21"/>
  <c r="G23" i="21"/>
  <c r="H23" i="21"/>
  <c r="I21" i="21"/>
  <c r="J21" i="21"/>
  <c r="I23" i="21"/>
  <c r="K21" i="21"/>
  <c r="J23" i="21"/>
  <c r="L21" i="21"/>
  <c r="K23" i="21"/>
  <c r="L23" i="21"/>
  <c r="M21" i="21"/>
  <c r="N21" i="21"/>
  <c r="M23" i="21"/>
  <c r="C24" i="21"/>
  <c r="N23" i="21"/>
  <c r="O23" i="21"/>
  <c r="Q22" i="21"/>
  <c r="G15" i="20"/>
  <c r="G17" i="20"/>
  <c r="D24" i="21"/>
  <c r="C26" i="21"/>
  <c r="E24" i="21"/>
  <c r="D26" i="21"/>
  <c r="E26" i="21"/>
  <c r="F24" i="21"/>
  <c r="G24" i="21"/>
  <c r="F26" i="21"/>
  <c r="H24" i="21"/>
  <c r="G26" i="21"/>
  <c r="I24" i="21"/>
  <c r="H26" i="21"/>
  <c r="I26" i="21"/>
  <c r="J24" i="21"/>
  <c r="K24" i="21"/>
  <c r="J26" i="21"/>
  <c r="L24" i="21"/>
  <c r="K26" i="21"/>
  <c r="M24" i="21"/>
  <c r="L26" i="21"/>
  <c r="M26" i="21"/>
  <c r="N24" i="21"/>
  <c r="C27" i="21"/>
  <c r="N26" i="21"/>
  <c r="O26" i="21"/>
  <c r="Q25" i="21"/>
  <c r="H15" i="20"/>
  <c r="H17" i="20"/>
  <c r="D27" i="21"/>
  <c r="C29" i="21"/>
  <c r="E27" i="21"/>
  <c r="D29" i="21"/>
  <c r="F27" i="21"/>
  <c r="E29" i="21"/>
  <c r="F29" i="21"/>
  <c r="G27" i="21"/>
  <c r="H27" i="21"/>
  <c r="G29" i="21"/>
  <c r="I27" i="21"/>
  <c r="H29" i="21"/>
  <c r="J27" i="21"/>
  <c r="I29" i="21"/>
  <c r="J29" i="21"/>
  <c r="K27" i="21"/>
  <c r="L27" i="21"/>
  <c r="K29" i="21"/>
  <c r="M27" i="21"/>
  <c r="L29" i="21"/>
  <c r="N27" i="21"/>
  <c r="M29" i="21"/>
  <c r="C30" i="21"/>
  <c r="N29" i="21"/>
  <c r="O29" i="21"/>
  <c r="Q28" i="21"/>
  <c r="I15" i="20"/>
  <c r="I17" i="20"/>
  <c r="C32" i="21"/>
  <c r="D30" i="21"/>
  <c r="E30" i="21"/>
  <c r="D32" i="21"/>
  <c r="F30" i="21"/>
  <c r="E32" i="21"/>
  <c r="G30" i="21"/>
  <c r="F32" i="21"/>
  <c r="G32" i="21"/>
  <c r="H30" i="21"/>
  <c r="I30" i="21"/>
  <c r="H32" i="21"/>
  <c r="J30" i="21"/>
  <c r="I32" i="21"/>
  <c r="K30" i="21"/>
  <c r="J32" i="21"/>
  <c r="K32" i="21"/>
  <c r="L30" i="21"/>
  <c r="M30" i="21"/>
  <c r="L32" i="21"/>
  <c r="N30" i="21"/>
  <c r="M32" i="21"/>
  <c r="C33" i="21"/>
  <c r="N32" i="21"/>
  <c r="O32" i="21"/>
  <c r="Q31" i="21"/>
  <c r="J15" i="20"/>
  <c r="J17" i="20"/>
  <c r="D33" i="21"/>
  <c r="C35" i="21"/>
  <c r="D35" i="21"/>
  <c r="E33" i="21"/>
  <c r="F33" i="21"/>
  <c r="E35" i="21"/>
  <c r="G33" i="21"/>
  <c r="F35" i="21"/>
  <c r="H33" i="21"/>
  <c r="G35" i="21"/>
  <c r="H35" i="21"/>
  <c r="I33" i="21"/>
  <c r="J33" i="21"/>
  <c r="I35" i="21"/>
  <c r="K33" i="21"/>
  <c r="J35" i="21"/>
  <c r="L33" i="21"/>
  <c r="K35" i="21"/>
  <c r="L35" i="21"/>
  <c r="M33" i="21"/>
  <c r="N33" i="21"/>
  <c r="N35" i="21"/>
  <c r="M35" i="21"/>
  <c r="O35" i="21"/>
  <c r="Q34" i="21"/>
  <c r="K15" i="20"/>
  <c r="K17" i="20"/>
  <c r="L17" i="20"/>
  <c r="B20" i="20"/>
  <c r="F20" i="20"/>
  <c r="H20" i="20"/>
  <c r="B23" i="20"/>
  <c r="D23" i="20"/>
  <c r="H7" i="19" l="1"/>
  <c r="C7" i="19" s="1"/>
  <c r="E13" i="18"/>
  <c r="F13" i="18"/>
  <c r="C14" i="18" s="1"/>
  <c r="C27" i="18" s="1"/>
  <c r="D7" i="19" l="1"/>
  <c r="E22" i="19"/>
</calcChain>
</file>

<file path=xl/sharedStrings.xml><?xml version="1.0" encoding="utf-8"?>
<sst xmlns="http://schemas.openxmlformats.org/spreadsheetml/2006/main" count="395" uniqueCount="286">
  <si>
    <t>建物</t>
    <rPh sb="0" eb="2">
      <t>タテモノ</t>
    </rPh>
    <phoneticPr fontId="2"/>
  </si>
  <si>
    <t>備品</t>
    <rPh sb="0" eb="2">
      <t>ビヒン</t>
    </rPh>
    <phoneticPr fontId="2"/>
  </si>
  <si>
    <t>車両</t>
    <rPh sb="0" eb="2">
      <t>シャリョウ</t>
    </rPh>
    <phoneticPr fontId="2"/>
  </si>
  <si>
    <t>取得年月日</t>
    <rPh sb="0" eb="2">
      <t>シュトク</t>
    </rPh>
    <rPh sb="2" eb="3">
      <t>ネン</t>
    </rPh>
    <rPh sb="3" eb="4">
      <t>ガツ</t>
    </rPh>
    <rPh sb="4" eb="5">
      <t>ヒ</t>
    </rPh>
    <phoneticPr fontId="2"/>
  </si>
  <si>
    <t>取得面積</t>
    <rPh sb="0" eb="2">
      <t>シュトク</t>
    </rPh>
    <rPh sb="2" eb="4">
      <t>メンセキ</t>
    </rPh>
    <phoneticPr fontId="2"/>
  </si>
  <si>
    <t>メモ</t>
    <phoneticPr fontId="2"/>
  </si>
  <si>
    <t>構築物</t>
    <rPh sb="0" eb="3">
      <t>コウチクブツ</t>
    </rPh>
    <phoneticPr fontId="2"/>
  </si>
  <si>
    <t>集合装置</t>
    <rPh sb="0" eb="2">
      <t>シュウゴウ</t>
    </rPh>
    <rPh sb="2" eb="4">
      <t>ソウチ</t>
    </rPh>
    <phoneticPr fontId="2"/>
  </si>
  <si>
    <t>メーター</t>
    <phoneticPr fontId="2"/>
  </si>
  <si>
    <t>需要群名</t>
    <rPh sb="0" eb="2">
      <t>ジュヨウ</t>
    </rPh>
    <rPh sb="2" eb="3">
      <t>グン</t>
    </rPh>
    <rPh sb="3" eb="4">
      <t>メイ</t>
    </rPh>
    <phoneticPr fontId="2"/>
  </si>
  <si>
    <t>切片</t>
    <rPh sb="0" eb="2">
      <t>セッペン</t>
    </rPh>
    <phoneticPr fontId="2"/>
  </si>
  <si>
    <t>A群</t>
    <rPh sb="1" eb="2">
      <t>グン</t>
    </rPh>
    <phoneticPr fontId="2"/>
  </si>
  <si>
    <t>B群</t>
    <rPh sb="1" eb="2">
      <t>グン</t>
    </rPh>
    <phoneticPr fontId="2"/>
  </si>
  <si>
    <t>C群</t>
    <rPh sb="1" eb="2">
      <t>グン</t>
    </rPh>
    <phoneticPr fontId="2"/>
  </si>
  <si>
    <t>容器</t>
    <rPh sb="0" eb="2">
      <t>ヨウキ</t>
    </rPh>
    <phoneticPr fontId="2"/>
  </si>
  <si>
    <t>合計</t>
    <rPh sb="0" eb="2">
      <t>ゴウケイ</t>
    </rPh>
    <phoneticPr fontId="2"/>
  </si>
  <si>
    <t>当初取得年月日</t>
    <rPh sb="0" eb="2">
      <t>トウショ</t>
    </rPh>
    <phoneticPr fontId="2"/>
  </si>
  <si>
    <t>投資</t>
    <rPh sb="0" eb="2">
      <t>トウシ</t>
    </rPh>
    <phoneticPr fontId="2"/>
  </si>
  <si>
    <t>年　月</t>
    <rPh sb="0" eb="1">
      <t>トシ</t>
    </rPh>
    <rPh sb="2" eb="3">
      <t>ゲツ</t>
    </rPh>
    <phoneticPr fontId="2"/>
  </si>
  <si>
    <t>販　　売　　量</t>
    <rPh sb="0" eb="1">
      <t>ハン</t>
    </rPh>
    <rPh sb="3" eb="4">
      <t>バイ</t>
    </rPh>
    <rPh sb="6" eb="7">
      <t>リョウ</t>
    </rPh>
    <phoneticPr fontId="2"/>
  </si>
  <si>
    <t>(ｍ3)</t>
  </si>
  <si>
    <t>年月</t>
    <phoneticPr fontId="2"/>
  </si>
  <si>
    <t>固定資産</t>
    <rPh sb="0" eb="2">
      <t>コテイ</t>
    </rPh>
    <rPh sb="2" eb="4">
      <t>シサン</t>
    </rPh>
    <phoneticPr fontId="2"/>
  </si>
  <si>
    <t>基準平均原料価格</t>
    <phoneticPr fontId="2"/>
  </si>
  <si>
    <t>1月</t>
    <rPh sb="1" eb="2">
      <t>ガツ</t>
    </rPh>
    <phoneticPr fontId="2"/>
  </si>
  <si>
    <t>2月</t>
  </si>
  <si>
    <t>3月</t>
  </si>
  <si>
    <t>4月</t>
  </si>
  <si>
    <t>5月</t>
  </si>
  <si>
    <t>6月</t>
  </si>
  <si>
    <t>7月</t>
  </si>
  <si>
    <t>8月</t>
  </si>
  <si>
    <t>9月</t>
  </si>
  <si>
    <t>10月</t>
  </si>
  <si>
    <t>11月</t>
  </si>
  <si>
    <t>12月</t>
  </si>
  <si>
    <t>□１方向　
□２方向　
□３方向　
□４方向
□なし　</t>
    <phoneticPr fontId="2"/>
  </si>
  <si>
    <t>供給地点名：</t>
    <rPh sb="0" eb="2">
      <t>キョウキュウ</t>
    </rPh>
    <rPh sb="2" eb="5">
      <t>チテンメイ</t>
    </rPh>
    <phoneticPr fontId="2"/>
  </si>
  <si>
    <t>調定件数
（件）</t>
    <phoneticPr fontId="2"/>
  </si>
  <si>
    <t>ガス販売量
（m3)</t>
    <phoneticPr fontId="2"/>
  </si>
  <si>
    <t>※メーター交換時期を加重平均法で求める書式です。『メーター交換個別明細表（内訳）』に月別の交換数を登録します。</t>
    <rPh sb="5" eb="7">
      <t>コウカン</t>
    </rPh>
    <rPh sb="7" eb="9">
      <t>ジキ</t>
    </rPh>
    <rPh sb="10" eb="12">
      <t>カジュウ</t>
    </rPh>
    <rPh sb="12" eb="14">
      <t>ヘイキン</t>
    </rPh>
    <rPh sb="14" eb="15">
      <t>ホウ</t>
    </rPh>
    <rPh sb="16" eb="17">
      <t>モト</t>
    </rPh>
    <rPh sb="19" eb="21">
      <t>ショシキ</t>
    </rPh>
    <rPh sb="42" eb="44">
      <t>ツキベツ</t>
    </rPh>
    <rPh sb="45" eb="47">
      <t>コウカン</t>
    </rPh>
    <rPh sb="47" eb="48">
      <t>スウ</t>
    </rPh>
    <rPh sb="49" eb="51">
      <t>トウロク</t>
    </rPh>
    <phoneticPr fontId="2"/>
  </si>
  <si>
    <t>※『メーター交換個別明細表（内訳）』に月別の交換数を登録します。その結果から求められた経過年数を確認し、平均交換日を求めます。</t>
    <rPh sb="19" eb="21">
      <t>ツキベツ</t>
    </rPh>
    <rPh sb="22" eb="24">
      <t>コウカン</t>
    </rPh>
    <rPh sb="24" eb="25">
      <t>スウ</t>
    </rPh>
    <rPh sb="26" eb="28">
      <t>トウロク</t>
    </rPh>
    <rPh sb="34" eb="36">
      <t>ケッカ</t>
    </rPh>
    <rPh sb="38" eb="39">
      <t>モト</t>
    </rPh>
    <rPh sb="43" eb="45">
      <t>ケイカ</t>
    </rPh>
    <rPh sb="45" eb="47">
      <t>ネンスウ</t>
    </rPh>
    <rPh sb="48" eb="50">
      <t>カクニン</t>
    </rPh>
    <rPh sb="52" eb="54">
      <t>ヘイキン</t>
    </rPh>
    <rPh sb="54" eb="56">
      <t>コウカン</t>
    </rPh>
    <rPh sb="56" eb="57">
      <t>ビ</t>
    </rPh>
    <rPh sb="58" eb="59">
      <t>モト</t>
    </rPh>
    <phoneticPr fontId="2"/>
  </si>
  <si>
    <t>※その平均交換日をツールの投資タブのメーカーの投資日に設定します。</t>
    <rPh sb="3" eb="5">
      <t>ヘイキン</t>
    </rPh>
    <rPh sb="5" eb="7">
      <t>コウカン</t>
    </rPh>
    <rPh sb="7" eb="8">
      <t>ビ</t>
    </rPh>
    <rPh sb="13" eb="15">
      <t>トウシ</t>
    </rPh>
    <rPh sb="23" eb="25">
      <t>トウシ</t>
    </rPh>
    <rPh sb="25" eb="26">
      <t>ビ</t>
    </rPh>
    <rPh sb="27" eb="29">
      <t>セッテイ</t>
    </rPh>
    <phoneticPr fontId="2"/>
  </si>
  <si>
    <t>メーター交換個別明細表</t>
    <rPh sb="4" eb="6">
      <t>コウカン</t>
    </rPh>
    <rPh sb="6" eb="8">
      <t>コベツ</t>
    </rPh>
    <rPh sb="8" eb="10">
      <t>メイサイ</t>
    </rPh>
    <rPh sb="10" eb="11">
      <t>ヒョウ</t>
    </rPh>
    <phoneticPr fontId="2"/>
  </si>
  <si>
    <t>交換日</t>
    <rPh sb="0" eb="2">
      <t>コウカン</t>
    </rPh>
    <rPh sb="2" eb="3">
      <t>ビ</t>
    </rPh>
    <phoneticPr fontId="2"/>
  </si>
  <si>
    <t>経過月数(a)</t>
    <rPh sb="0" eb="2">
      <t>ケイカ</t>
    </rPh>
    <rPh sb="2" eb="4">
      <t>ツキスウ</t>
    </rPh>
    <phoneticPr fontId="2"/>
  </si>
  <si>
    <t>取替台数(b)</t>
    <rPh sb="0" eb="2">
      <t>トリカエ</t>
    </rPh>
    <rPh sb="2" eb="4">
      <t>ダイスウ</t>
    </rPh>
    <phoneticPr fontId="2"/>
  </si>
  <si>
    <t>（ｃ）</t>
    <phoneticPr fontId="2"/>
  </si>
  <si>
    <t>(a)×(b)</t>
    <phoneticPr fontId="2"/>
  </si>
  <si>
    <t>（ｄ）</t>
    <phoneticPr fontId="2"/>
  </si>
  <si>
    <t>※メーター交換の開始日からの経過月数</t>
    <rPh sb="5" eb="7">
      <t>コウカン</t>
    </rPh>
    <rPh sb="8" eb="10">
      <t>カイシ</t>
    </rPh>
    <rPh sb="10" eb="11">
      <t>ビ</t>
    </rPh>
    <rPh sb="14" eb="16">
      <t>ケイカ</t>
    </rPh>
    <rPh sb="16" eb="18">
      <t>ツキスウ</t>
    </rPh>
    <phoneticPr fontId="2"/>
  </si>
  <si>
    <t>÷</t>
    <phoneticPr fontId="2"/>
  </si>
  <si>
    <t>＝</t>
    <phoneticPr fontId="2"/>
  </si>
  <si>
    <t>ヶ月　→</t>
    <rPh sb="1" eb="2">
      <t>ゲツ</t>
    </rPh>
    <phoneticPr fontId="2"/>
  </si>
  <si>
    <t>ヶ月（四捨五入）</t>
    <rPh sb="1" eb="2">
      <t>ゲツ</t>
    </rPh>
    <phoneticPr fontId="2"/>
  </si>
  <si>
    <t>※メーター交換の開始日に経過月数を加算し、平均交換日を求める。</t>
    <rPh sb="17" eb="19">
      <t>カサン</t>
    </rPh>
    <rPh sb="21" eb="23">
      <t>ヘイキン</t>
    </rPh>
    <rPh sb="23" eb="25">
      <t>コウカン</t>
    </rPh>
    <rPh sb="25" eb="26">
      <t>ビ</t>
    </rPh>
    <rPh sb="27" eb="28">
      <t>モト</t>
    </rPh>
    <phoneticPr fontId="2"/>
  </si>
  <si>
    <t>※黄色枠の年月は、YYYY/MM/DDの書式で入力してください。</t>
    <rPh sb="1" eb="3">
      <t>キイロ</t>
    </rPh>
    <rPh sb="3" eb="4">
      <t>ワク</t>
    </rPh>
    <rPh sb="5" eb="7">
      <t>ネンゲツ</t>
    </rPh>
    <rPh sb="20" eb="22">
      <t>ショシキ</t>
    </rPh>
    <rPh sb="23" eb="25">
      <t>ニュウリョク</t>
    </rPh>
    <phoneticPr fontId="2"/>
  </si>
  <si>
    <t>※黄色枠にメーターの交換個数を入力してください。</t>
    <rPh sb="1" eb="3">
      <t>キイロ</t>
    </rPh>
    <rPh sb="3" eb="4">
      <t>ワク</t>
    </rPh>
    <rPh sb="10" eb="12">
      <t>コウカン</t>
    </rPh>
    <rPh sb="12" eb="14">
      <t>コスウ</t>
    </rPh>
    <rPh sb="15" eb="17">
      <t>ニュウリョク</t>
    </rPh>
    <phoneticPr fontId="2"/>
  </si>
  <si>
    <t>年月</t>
    <rPh sb="0" eb="2">
      <t>ネンゲツ</t>
    </rPh>
    <phoneticPr fontId="2"/>
  </si>
  <si>
    <t>経過月数</t>
    <rPh sb="0" eb="2">
      <t>ケイカ</t>
    </rPh>
    <rPh sb="2" eb="3">
      <t>ガツ</t>
    </rPh>
    <rPh sb="3" eb="4">
      <t>スウ</t>
    </rPh>
    <phoneticPr fontId="2"/>
  </si>
  <si>
    <t>経過月数</t>
    <rPh sb="0" eb="2">
      <t>ケイカ</t>
    </rPh>
    <rPh sb="2" eb="4">
      <t>ツキスウ</t>
    </rPh>
    <phoneticPr fontId="2"/>
  </si>
  <si>
    <t>＜選択約款＞</t>
    <rPh sb="1" eb="3">
      <t>センタク</t>
    </rPh>
    <rPh sb="3" eb="5">
      <t>ヤッカン</t>
    </rPh>
    <phoneticPr fontId="2"/>
  </si>
  <si>
    <t>調定件数
（件）</t>
    <rPh sb="0" eb="1">
      <t>チョウ</t>
    </rPh>
    <rPh sb="1" eb="2">
      <t>テイ</t>
    </rPh>
    <rPh sb="2" eb="4">
      <t>ケンスウ</t>
    </rPh>
    <rPh sb="6" eb="7">
      <t>ケン</t>
    </rPh>
    <phoneticPr fontId="2"/>
  </si>
  <si>
    <t>ガス販売量
(m3)</t>
    <rPh sb="2" eb="4">
      <t>ハンバイ</t>
    </rPh>
    <rPh sb="4" eb="5">
      <t>リョウ</t>
    </rPh>
    <phoneticPr fontId="2"/>
  </si>
  <si>
    <t>５．メーター交換について</t>
    <rPh sb="6" eb="8">
      <t>コウカン</t>
    </rPh>
    <phoneticPr fontId="2"/>
  </si>
  <si>
    <t>株式会社コミュニティーガス</t>
  </si>
  <si>
    <t>＜特定大口＞</t>
    <rPh sb="1" eb="3">
      <t>トクテイ</t>
    </rPh>
    <rPh sb="3" eb="5">
      <t>オオグチ</t>
    </rPh>
    <phoneticPr fontId="2"/>
  </si>
  <si>
    <t>当初区分</t>
    <rPh sb="0" eb="2">
      <t>トウショ</t>
    </rPh>
    <rPh sb="2" eb="4">
      <t>クブン</t>
    </rPh>
    <phoneticPr fontId="2"/>
  </si>
  <si>
    <t>更新区分</t>
    <rPh sb="2" eb="4">
      <t>クブン</t>
    </rPh>
    <phoneticPr fontId="2"/>
  </si>
  <si>
    <t>●原料購入単価</t>
    <rPh sb="1" eb="3">
      <t>ゲンリョウ</t>
    </rPh>
    <rPh sb="3" eb="5">
      <t>コウニュウ</t>
    </rPh>
    <rPh sb="5" eb="7">
      <t>タンカ</t>
    </rPh>
    <phoneticPr fontId="2"/>
  </si>
  <si>
    <t>料金改定する月の原料費調整額の基準月から遡って３カ月間の原料購入単価と販売量を入力してください。</t>
    <rPh sb="0" eb="2">
      <t>リョウキン</t>
    </rPh>
    <rPh sb="2" eb="4">
      <t>カイテイ</t>
    </rPh>
    <rPh sb="6" eb="7">
      <t>ツキ</t>
    </rPh>
    <rPh sb="8" eb="11">
      <t>ゲンリョウヒ</t>
    </rPh>
    <rPh sb="11" eb="13">
      <t>チョウセイ</t>
    </rPh>
    <rPh sb="13" eb="14">
      <t>ガク</t>
    </rPh>
    <rPh sb="15" eb="17">
      <t>キジュン</t>
    </rPh>
    <rPh sb="17" eb="18">
      <t>ツキ</t>
    </rPh>
    <rPh sb="20" eb="21">
      <t>サカノボ</t>
    </rPh>
    <rPh sb="25" eb="26">
      <t>ゲツ</t>
    </rPh>
    <rPh sb="26" eb="27">
      <t>カン</t>
    </rPh>
    <rPh sb="28" eb="32">
      <t>ゲンリョウコウニュウ</t>
    </rPh>
    <rPh sb="32" eb="34">
      <t>タンカ</t>
    </rPh>
    <rPh sb="35" eb="37">
      <t>ハンバイ</t>
    </rPh>
    <rPh sb="37" eb="38">
      <t>リョウ</t>
    </rPh>
    <rPh sb="39" eb="41">
      <t>ニュウリョク</t>
    </rPh>
    <phoneticPr fontId="2"/>
  </si>
  <si>
    <t>原料購入単価</t>
    <rPh sb="0" eb="1">
      <t>ハラ</t>
    </rPh>
    <rPh sb="1" eb="2">
      <t>リョウ</t>
    </rPh>
    <rPh sb="2" eb="4">
      <t>コウニュウタンカ</t>
    </rPh>
    <phoneticPr fontId="2"/>
  </si>
  <si>
    <t>２．配送区分</t>
    <rPh sb="2" eb="4">
      <t>ハイソウ</t>
    </rPh>
    <rPh sb="4" eb="6">
      <t>クブン</t>
    </rPh>
    <phoneticPr fontId="2"/>
  </si>
  <si>
    <t>●ガス販売量について</t>
    <rPh sb="3" eb="5">
      <t>ハンバイ</t>
    </rPh>
    <rPh sb="5" eb="6">
      <t>リョウ</t>
    </rPh>
    <phoneticPr fontId="2"/>
  </si>
  <si>
    <t>供給地点名：</t>
    <phoneticPr fontId="2"/>
  </si>
  <si>
    <t>＜一般供給＞</t>
    <rPh sb="1" eb="3">
      <t>イッパン</t>
    </rPh>
    <rPh sb="3" eb="5">
      <t>キョウキュウ</t>
    </rPh>
    <phoneticPr fontId="2"/>
  </si>
  <si>
    <t>料金改定する月の原料費調整額の基準月から遡って１２カ月間のガス販売量を入力してください。</t>
    <rPh sb="0" eb="2">
      <t>リョウキン</t>
    </rPh>
    <rPh sb="2" eb="4">
      <t>カイテイ</t>
    </rPh>
    <rPh sb="6" eb="7">
      <t>ツキ</t>
    </rPh>
    <rPh sb="8" eb="11">
      <t>ゲンリョウヒ</t>
    </rPh>
    <rPh sb="11" eb="13">
      <t>チョウセイ</t>
    </rPh>
    <rPh sb="13" eb="14">
      <t>ガク</t>
    </rPh>
    <rPh sb="15" eb="17">
      <t>キジュン</t>
    </rPh>
    <rPh sb="17" eb="18">
      <t>ツキ</t>
    </rPh>
    <rPh sb="20" eb="21">
      <t>サカノボ</t>
    </rPh>
    <rPh sb="26" eb="27">
      <t>ゲツ</t>
    </rPh>
    <rPh sb="27" eb="28">
      <t>カン</t>
    </rPh>
    <rPh sb="31" eb="33">
      <t>ハンバイ</t>
    </rPh>
    <rPh sb="33" eb="34">
      <t>リョウ</t>
    </rPh>
    <rPh sb="35" eb="37">
      <t>ニュウリョク</t>
    </rPh>
    <phoneticPr fontId="2"/>
  </si>
  <si>
    <t>(例）2023/6</t>
    <phoneticPr fontId="2"/>
  </si>
  <si>
    <t>貯蔵量区分</t>
    <rPh sb="0" eb="2">
      <t>チョゾウ</t>
    </rPh>
    <rPh sb="2" eb="3">
      <t>リョウ</t>
    </rPh>
    <rPh sb="3" eb="5">
      <t>クブン</t>
    </rPh>
    <phoneticPr fontId="2"/>
  </si>
  <si>
    <t>容器の種類</t>
    <rPh sb="0" eb="2">
      <t>ヨウキ</t>
    </rPh>
    <rPh sb="3" eb="5">
      <t>シュルイ</t>
    </rPh>
    <phoneticPr fontId="2"/>
  </si>
  <si>
    <t>離隔方向</t>
    <rPh sb="0" eb="2">
      <t>リカク</t>
    </rPh>
    <rPh sb="2" eb="4">
      <t>ホウコウ</t>
    </rPh>
    <phoneticPr fontId="2"/>
  </si>
  <si>
    <t>取得価格
（税別）</t>
    <phoneticPr fontId="2"/>
  </si>
  <si>
    <t>固定資産評価額（税別）</t>
    <phoneticPr fontId="2"/>
  </si>
  <si>
    <t>所在地など</t>
    <phoneticPr fontId="2"/>
  </si>
  <si>
    <t>●投資情報（土地）</t>
    <rPh sb="1" eb="3">
      <t>トウシ</t>
    </rPh>
    <rPh sb="3" eb="5">
      <t>ジョウホウ</t>
    </rPh>
    <rPh sb="6" eb="8">
      <t>トチ</t>
    </rPh>
    <phoneticPr fontId="2"/>
  </si>
  <si>
    <t>□  ３トン未満
□  ３トン以上～  ５トン未満
□  ５トン以上～  ７トン未満
□  ７トン以上～  ９トン未満
□  ９トン以上～１０トン未満
□１０トン以上～１５トン未満
□１５トン以上～２０トン未満
□２０トン以上～３０トン未満
□３０トン
□３０トン超</t>
    <phoneticPr fontId="2"/>
  </si>
  <si>
    <t>□５０Kg容器　
□５００Kg容器　
□貯槽</t>
    <phoneticPr fontId="2"/>
  </si>
  <si>
    <t>（例）
1985/05/01</t>
    <rPh sb="1" eb="2">
      <t>レイ</t>
    </rPh>
    <phoneticPr fontId="2"/>
  </si>
  <si>
    <t>■  ３トン未満
□  ３トン以上～  ５トン未満
□  ５トン以上～  ７トン未満
□  ７トン以上～  ９トン未満
□  ９トン以上～１０トン未満
□１０トン以上～１５トン未満
□１５トン以上～２０トン未満
□２０トン以上～３０トン未満
□３０トン
□３０トン超</t>
    <phoneticPr fontId="2"/>
  </si>
  <si>
    <t>■５０Kg容器　
□５００Kg容器　
□貯槽</t>
    <phoneticPr fontId="2"/>
  </si>
  <si>
    <t>■１方向　
□２方向　
□３方向　
□４方向
□なし　</t>
    <phoneticPr fontId="2"/>
  </si>
  <si>
    <t>●●丁目●●</t>
    <rPh sb="2" eb="4">
      <t>チョウメ</t>
    </rPh>
    <phoneticPr fontId="2"/>
  </si>
  <si>
    <t>※所在地に収まらない場合、メモを使ってください。</t>
    <rPh sb="1" eb="3">
      <t>ショザイ</t>
    </rPh>
    <rPh sb="3" eb="4">
      <t>チ</t>
    </rPh>
    <rPh sb="5" eb="6">
      <t>オサ</t>
    </rPh>
    <rPh sb="10" eb="12">
      <t>バアイ</t>
    </rPh>
    <rPh sb="16" eb="17">
      <t>ツカ</t>
    </rPh>
    <phoneticPr fontId="2"/>
  </si>
  <si>
    <t>●投資情報（設備）</t>
    <rPh sb="1" eb="3">
      <t>トウシ</t>
    </rPh>
    <rPh sb="3" eb="5">
      <t>ジョウホウ</t>
    </rPh>
    <rPh sb="6" eb="8">
      <t>セツビ</t>
    </rPh>
    <phoneticPr fontId="2"/>
  </si>
  <si>
    <t>更新年月日</t>
    <phoneticPr fontId="2"/>
  </si>
  <si>
    <t>（5年換算）</t>
    <rPh sb="2" eb="3">
      <t>ネン</t>
    </rPh>
    <rPh sb="3" eb="5">
      <t>カンサン</t>
    </rPh>
    <phoneticPr fontId="2"/>
  </si>
  <si>
    <t>（3年換算）</t>
    <rPh sb="2" eb="3">
      <t>ネン</t>
    </rPh>
    <rPh sb="3" eb="5">
      <t>カンサン</t>
    </rPh>
    <phoneticPr fontId="2"/>
  </si>
  <si>
    <t>御社の設備であるものは固定資産欄を「あり」として、黄色項目を記入してください。ない場合固定資産欄の「なし」を選択してください。</t>
    <rPh sb="0" eb="2">
      <t>オンシャ</t>
    </rPh>
    <rPh sb="3" eb="5">
      <t>セツビ</t>
    </rPh>
    <rPh sb="11" eb="13">
      <t>コテイ</t>
    </rPh>
    <rPh sb="13" eb="15">
      <t>シサン</t>
    </rPh>
    <rPh sb="15" eb="16">
      <t>ラン</t>
    </rPh>
    <rPh sb="25" eb="29">
      <t>キイロコウモク</t>
    </rPh>
    <rPh sb="30" eb="32">
      <t>キニュウ</t>
    </rPh>
    <rPh sb="41" eb="43">
      <t>バアイ</t>
    </rPh>
    <rPh sb="43" eb="45">
      <t>コテイ</t>
    </rPh>
    <rPh sb="45" eb="47">
      <t>シサン</t>
    </rPh>
    <rPh sb="47" eb="48">
      <t>ラン</t>
    </rPh>
    <rPh sb="54" eb="56">
      <t>センタク</t>
    </rPh>
    <phoneticPr fontId="2"/>
  </si>
  <si>
    <t>（例） X群</t>
    <rPh sb="1" eb="2">
      <t>レイ</t>
    </rPh>
    <phoneticPr fontId="2"/>
  </si>
  <si>
    <t>１．原料購入単価</t>
    <rPh sb="2" eb="4">
      <t>ゲンリョウ</t>
    </rPh>
    <rPh sb="4" eb="6">
      <t>コウニュウ</t>
    </rPh>
    <rPh sb="6" eb="8">
      <t>タンカ</t>
    </rPh>
    <phoneticPr fontId="2"/>
  </si>
  <si>
    <t>●料金設定</t>
    <rPh sb="1" eb="3">
      <t>リョウキン</t>
    </rPh>
    <rPh sb="3" eb="5">
      <t>セッテイ</t>
    </rPh>
    <phoneticPr fontId="2"/>
  </si>
  <si>
    <t>○</t>
    <phoneticPr fontId="2"/>
  </si>
  <si>
    <t>定例検針日</t>
    <rPh sb="0" eb="2">
      <t>テイレイ</t>
    </rPh>
    <rPh sb="2" eb="4">
      <t>ケンシン</t>
    </rPh>
    <rPh sb="4" eb="5">
      <t>ヒ</t>
    </rPh>
    <phoneticPr fontId="2"/>
  </si>
  <si>
    <t>原料費調整</t>
    <rPh sb="0" eb="3">
      <t>ゲンリョウヒ</t>
    </rPh>
    <rPh sb="3" eb="5">
      <t>チョウセイ</t>
    </rPh>
    <phoneticPr fontId="2"/>
  </si>
  <si>
    <t>減価償却取得額（率）</t>
    <rPh sb="0" eb="2">
      <t>ゲンカ</t>
    </rPh>
    <rPh sb="2" eb="4">
      <t>ショウキャク</t>
    </rPh>
    <rPh sb="4" eb="6">
      <t>シュトク</t>
    </rPh>
    <rPh sb="6" eb="7">
      <t>ガク</t>
    </rPh>
    <rPh sb="8" eb="9">
      <t>リツ</t>
    </rPh>
    <phoneticPr fontId="2"/>
  </si>
  <si>
    <t>復興法人税の有無</t>
    <rPh sb="0" eb="2">
      <t>フッコウ</t>
    </rPh>
    <rPh sb="2" eb="4">
      <t>ホウジン</t>
    </rPh>
    <rPh sb="4" eb="5">
      <t>ゼイ</t>
    </rPh>
    <rPh sb="6" eb="8">
      <t>ウム</t>
    </rPh>
    <phoneticPr fontId="2"/>
  </si>
  <si>
    <t>法人税率</t>
    <rPh sb="0" eb="2">
      <t>ホウジン</t>
    </rPh>
    <rPh sb="2" eb="3">
      <t>ゼイ</t>
    </rPh>
    <rPh sb="3" eb="4">
      <t>リツ</t>
    </rPh>
    <phoneticPr fontId="2"/>
  </si>
  <si>
    <t>許可地点数（共同住宅）</t>
    <rPh sb="0" eb="2">
      <t>キョカ</t>
    </rPh>
    <rPh sb="2" eb="3">
      <t>チ</t>
    </rPh>
    <rPh sb="3" eb="5">
      <t>テンスウ</t>
    </rPh>
    <rPh sb="6" eb="8">
      <t>キョウドウ</t>
    </rPh>
    <rPh sb="8" eb="10">
      <t>ジュウタク</t>
    </rPh>
    <phoneticPr fontId="2"/>
  </si>
  <si>
    <t>許可地点数（単独住宅）</t>
    <rPh sb="0" eb="2">
      <t>キョカ</t>
    </rPh>
    <rPh sb="2" eb="4">
      <t>チテン</t>
    </rPh>
    <rPh sb="4" eb="5">
      <t>スウ</t>
    </rPh>
    <rPh sb="6" eb="8">
      <t>タンドク</t>
    </rPh>
    <rPh sb="8" eb="10">
      <t>ジュウタク</t>
    </rPh>
    <phoneticPr fontId="2"/>
  </si>
  <si>
    <t>供給約款設定認可日</t>
    <rPh sb="0" eb="2">
      <t>キョウキュウ</t>
    </rPh>
    <rPh sb="2" eb="4">
      <t>ヤッカン</t>
    </rPh>
    <rPh sb="4" eb="6">
      <t>セッテイ</t>
    </rPh>
    <rPh sb="6" eb="8">
      <t>ニンカ</t>
    </rPh>
    <rPh sb="8" eb="9">
      <t>ヒ</t>
    </rPh>
    <phoneticPr fontId="2"/>
  </si>
  <si>
    <t>事業許可日</t>
    <rPh sb="0" eb="2">
      <t>ジギョウ</t>
    </rPh>
    <rPh sb="2" eb="4">
      <t>キョカ</t>
    </rPh>
    <rPh sb="4" eb="5">
      <t>ヒ</t>
    </rPh>
    <phoneticPr fontId="2"/>
  </si>
  <si>
    <t>記入欄</t>
    <rPh sb="0" eb="2">
      <t>キニュウ</t>
    </rPh>
    <rPh sb="2" eb="3">
      <t>ラン</t>
    </rPh>
    <phoneticPr fontId="2"/>
  </si>
  <si>
    <t>必須</t>
    <rPh sb="0" eb="2">
      <t>ヒッス</t>
    </rPh>
    <phoneticPr fontId="2"/>
  </si>
  <si>
    <t>項目</t>
    <rPh sb="0" eb="2">
      <t>コウモク</t>
    </rPh>
    <phoneticPr fontId="2"/>
  </si>
  <si>
    <t>道路占用料</t>
    <rPh sb="0" eb="2">
      <t>ドウロ</t>
    </rPh>
    <rPh sb="2" eb="4">
      <t>センヨウ</t>
    </rPh>
    <rPh sb="4" eb="5">
      <t>リョウ</t>
    </rPh>
    <phoneticPr fontId="2"/>
  </si>
  <si>
    <t>使用原料</t>
    <rPh sb="0" eb="2">
      <t>シヨウ</t>
    </rPh>
    <rPh sb="2" eb="4">
      <t>ゲンリョウ</t>
    </rPh>
    <phoneticPr fontId="2"/>
  </si>
  <si>
    <t>適用区域</t>
    <rPh sb="0" eb="2">
      <t>テキヨウ</t>
    </rPh>
    <rPh sb="2" eb="4">
      <t>クイキ</t>
    </rPh>
    <phoneticPr fontId="2"/>
  </si>
  <si>
    <t>固定資産の減免措置</t>
    <rPh sb="0" eb="2">
      <t>コテイ</t>
    </rPh>
    <rPh sb="2" eb="4">
      <t>シサン</t>
    </rPh>
    <rPh sb="5" eb="7">
      <t>ゲンメン</t>
    </rPh>
    <rPh sb="7" eb="9">
      <t>ソチ</t>
    </rPh>
    <phoneticPr fontId="2"/>
  </si>
  <si>
    <t>所在地（２行目）</t>
    <rPh sb="0" eb="3">
      <t>ショザイチ</t>
    </rPh>
    <phoneticPr fontId="2"/>
  </si>
  <si>
    <t>所在地（１行目）</t>
    <rPh sb="0" eb="3">
      <t>ショザイチ</t>
    </rPh>
    <rPh sb="5" eb="7">
      <t>ギョウメ</t>
    </rPh>
    <phoneticPr fontId="2"/>
  </si>
  <si>
    <t>郵便番号</t>
    <rPh sb="0" eb="2">
      <t>ユウビン</t>
    </rPh>
    <rPh sb="2" eb="4">
      <t>バンゴウ</t>
    </rPh>
    <phoneticPr fontId="2"/>
  </si>
  <si>
    <t>都道府県</t>
    <rPh sb="0" eb="4">
      <t>トドウフケン</t>
    </rPh>
    <phoneticPr fontId="2"/>
  </si>
  <si>
    <t>供給地点数</t>
    <rPh sb="0" eb="2">
      <t>キョウキュウ</t>
    </rPh>
    <rPh sb="2" eb="3">
      <t>チ</t>
    </rPh>
    <rPh sb="3" eb="5">
      <t>テンスウ</t>
    </rPh>
    <phoneticPr fontId="2"/>
  </si>
  <si>
    <t>地点群名</t>
    <rPh sb="0" eb="2">
      <t>チテン</t>
    </rPh>
    <rPh sb="2" eb="3">
      <t>グン</t>
    </rPh>
    <rPh sb="3" eb="4">
      <t>メイ</t>
    </rPh>
    <phoneticPr fontId="2"/>
  </si>
  <si>
    <t>●基本情報</t>
    <rPh sb="1" eb="3">
      <t>キホン</t>
    </rPh>
    <rPh sb="3" eb="5">
      <t>ジョウホウ</t>
    </rPh>
    <phoneticPr fontId="2"/>
  </si>
  <si>
    <t>い号液化石油ガス</t>
    <phoneticPr fontId="2"/>
  </si>
  <si>
    <t>管轄</t>
    <rPh sb="0" eb="2">
      <t>カンカツ</t>
    </rPh>
    <phoneticPr fontId="2"/>
  </si>
  <si>
    <t>■ あり      □ なし</t>
    <phoneticPr fontId="2"/>
  </si>
  <si>
    <t>１件当たり平均販売量（b ÷　a）</t>
    <phoneticPr fontId="2"/>
  </si>
  <si>
    <t>×</t>
    <phoneticPr fontId="2"/>
  </si>
  <si>
    <t>購入原料費</t>
    <rPh sb="0" eb="2">
      <t>コウニュウ</t>
    </rPh>
    <rPh sb="2" eb="4">
      <t>ゲンリョウ</t>
    </rPh>
    <rPh sb="4" eb="5">
      <t>ヒ</t>
    </rPh>
    <phoneticPr fontId="2"/>
  </si>
  <si>
    <t>(㎏)</t>
  </si>
  <si>
    <t>（円）</t>
    <rPh sb="1" eb="2">
      <t>エン</t>
    </rPh>
    <phoneticPr fontId="2"/>
  </si>
  <si>
    <t>３ヶ月合計</t>
    <rPh sb="2" eb="3">
      <t>ゲツ</t>
    </rPh>
    <rPh sb="3" eb="5">
      <t>ゴウケイ</t>
    </rPh>
    <phoneticPr fontId="2"/>
  </si>
  <si>
    <t>------</t>
  </si>
  <si>
    <t>原料購入費（円）合計　÷　販売量（㎏）合計</t>
    <rPh sb="0" eb="2">
      <t>ゲンリョウ</t>
    </rPh>
    <rPh sb="2" eb="5">
      <t>コウニュウヒ</t>
    </rPh>
    <rPh sb="6" eb="7">
      <t>エン</t>
    </rPh>
    <rPh sb="8" eb="10">
      <t>ゴウケイ</t>
    </rPh>
    <rPh sb="13" eb="15">
      <t>ハンバイ</t>
    </rPh>
    <rPh sb="15" eb="16">
      <t>リョウ</t>
    </rPh>
    <rPh sb="19" eb="21">
      <t>ゴウケイ</t>
    </rPh>
    <phoneticPr fontId="2"/>
  </si>
  <si>
    <t>（凡例）■あり、□なし</t>
    <rPh sb="1" eb="3">
      <t>ハンレイ</t>
    </rPh>
    <phoneticPr fontId="2"/>
  </si>
  <si>
    <t>（事業許可日）</t>
    <rPh sb="1" eb="3">
      <t>ジギョウ</t>
    </rPh>
    <rPh sb="3" eb="6">
      <t>キョカビ</t>
    </rPh>
    <phoneticPr fontId="2"/>
  </si>
  <si>
    <t>強制気化装置</t>
    <rPh sb="0" eb="2">
      <t>キョウセイ</t>
    </rPh>
    <rPh sb="2" eb="4">
      <t>キカ</t>
    </rPh>
    <rPh sb="4" eb="6">
      <t>ソウチ</t>
    </rPh>
    <phoneticPr fontId="2"/>
  </si>
  <si>
    <t>昭和35年 → 1960年　　　平成16年 → 2004年</t>
  </si>
  <si>
    <t>昭和36年 → 1961年　　　平成17年 → 2005年</t>
  </si>
  <si>
    <t>昭和37年 → 1962年　　　平成18年 → 2006年</t>
  </si>
  <si>
    <t>昭和38年 → 1963年　　　平成19年 → 2007年</t>
  </si>
  <si>
    <t>昭和39年 → 1964年　　　平成20年 → 2008年</t>
  </si>
  <si>
    <t>昭和40年 → 1965年　　　平成21年 → 2009年</t>
  </si>
  <si>
    <t>昭和41年 → 1966年　　　平成22年 → 2010年</t>
  </si>
  <si>
    <t>昭和42年 → 1967年　　　平成23年 → 2011年</t>
  </si>
  <si>
    <t>昭和43年 → 1968年　　　平成24年 → 2012年</t>
  </si>
  <si>
    <t>昭和44年 → 1969年　　　平成25年 → 2013年</t>
  </si>
  <si>
    <t>昭和45年 → 1970年　　　平成26年 → 2014年</t>
  </si>
  <si>
    <t>昭和46年 → 1971年　　　平成27年 → 2015年</t>
  </si>
  <si>
    <t>昭和47年 → 1972年　　　平成28年 → 2016年</t>
  </si>
  <si>
    <t>昭和48年 → 1973年　　　平成29年 → 2017年</t>
  </si>
  <si>
    <t>昭和49年 → 1974年　　　平成30年 → 2018年</t>
  </si>
  <si>
    <t>昭和50年 → 1975年　　　令和01年 → 2019年</t>
  </si>
  <si>
    <t>昭和51年 → 1976年　　　令和02年 → 2020年</t>
  </si>
  <si>
    <t>昭和52年 → 1977年　　　令和03年 → 2021年</t>
  </si>
  <si>
    <t>昭和53年 → 1978年　　　令和04年 → 2022年</t>
  </si>
  <si>
    <t>昭和54年 → 1979年　　　令和05年 → 2023年</t>
  </si>
  <si>
    <t>昭和55年 → 1980年　　　令和06年 → 2024年</t>
  </si>
  <si>
    <t>昭和56年 → 1981年　　　令和07年 → 2025年</t>
  </si>
  <si>
    <t>昭和57年 → 1982年　　　令和08年 → 2026年</t>
  </si>
  <si>
    <t>昭和58年 → 1983年　　　令和09年 → 2027年</t>
  </si>
  <si>
    <t>昭和59年 → 1984年　　　令和10年 → 2028年</t>
  </si>
  <si>
    <t>昭和60年 → 1985年　　　令和11年 → 2029年</t>
  </si>
  <si>
    <t>昭和61年 → 1986年　　　令和12年 → 2030年</t>
  </si>
  <si>
    <t>昭和62年 → 1987年　　　令和13年 → 2031年</t>
  </si>
  <si>
    <t>昭和63年 → 1988年　　　令和14年 → 2032年</t>
  </si>
  <si>
    <t>昭和64年 → 1989年　　　令和15年 → 2033年</t>
  </si>
  <si>
    <t>平成01年 → 1989年　　　令和16年 → 2034年</t>
  </si>
  <si>
    <t>平成02年 → 1990年　　　令和17年 → 2035年</t>
  </si>
  <si>
    <t>平成03年 → 1991年　　　令和18年 → 2036年</t>
  </si>
  <si>
    <t>平成04年 → 1992年　　　令和19年 → 2037年</t>
  </si>
  <si>
    <t>平成05年 → 1993年　　　令和20年 → 2038年</t>
  </si>
  <si>
    <t>平成06年 → 1994年　　　令和21年 → 2039年</t>
  </si>
  <si>
    <t>平成07年 → 1995年　　　令和22年 → 2040年</t>
  </si>
  <si>
    <t>平成08年 → 1996年　　　令和23年 → 2041年</t>
  </si>
  <si>
    <t>平成09年 → 1997年　　　令和24年 → 2042年</t>
  </si>
  <si>
    <t>平成10年 → 1998年　　　令和25年 → 2043年</t>
  </si>
  <si>
    <t>平成11年 → 1999年　　　令和26年 → 2044年</t>
  </si>
  <si>
    <t>平成12年 → 2000年　　　令和27年 → 2045年</t>
  </si>
  <si>
    <t>平成13年 → 2001年　　　令和28年 → 2046年</t>
  </si>
  <si>
    <t>平成14年 → 2002年　　　令和29年 → 2047年</t>
  </si>
  <si>
    <t>（10年換算）</t>
    <rPh sb="3" eb="4">
      <t>ネン</t>
    </rPh>
    <rPh sb="4" eb="6">
      <t>カンサン</t>
    </rPh>
    <phoneticPr fontId="2"/>
  </si>
  <si>
    <t>※検算用</t>
    <rPh sb="1" eb="3">
      <t>ケンザン</t>
    </rPh>
    <rPh sb="3" eb="4">
      <t>ヨウ</t>
    </rPh>
    <phoneticPr fontId="2"/>
  </si>
  <si>
    <t>□PE菅　□鋼管</t>
    <phoneticPr fontId="2"/>
  </si>
  <si>
    <t>(　　　)地点分</t>
    <phoneticPr fontId="2"/>
  </si>
  <si>
    <t>□50Kg容器　
□バルク貯槽</t>
    <phoneticPr fontId="2"/>
  </si>
  <si>
    <t>円</t>
    <rPh sb="0" eb="1">
      <t>エン</t>
    </rPh>
    <phoneticPr fontId="2"/>
  </si>
  <si>
    <t>原料費調整額</t>
    <phoneticPr fontId="2"/>
  </si>
  <si>
    <t>産気率:</t>
    <rPh sb="0" eb="1">
      <t>サン</t>
    </rPh>
    <rPh sb="1" eb="2">
      <t>キ</t>
    </rPh>
    <rPh sb="2" eb="3">
      <t>リツ</t>
    </rPh>
    <phoneticPr fontId="2"/>
  </si>
  <si>
    <t>基本料金
※税別</t>
    <rPh sb="0" eb="2">
      <t>キホン</t>
    </rPh>
    <rPh sb="2" eb="4">
      <t>リョウキン</t>
    </rPh>
    <rPh sb="6" eb="8">
      <t>ゼイベツ</t>
    </rPh>
    <phoneticPr fontId="2"/>
  </si>
  <si>
    <t>基準単位料金
※税別</t>
    <rPh sb="0" eb="2">
      <t>キジュン</t>
    </rPh>
    <rPh sb="2" eb="6">
      <t>タンイリョウキン</t>
    </rPh>
    <rPh sb="7" eb="9">
      <t>ゼイベツ</t>
    </rPh>
    <phoneticPr fontId="2"/>
  </si>
  <si>
    <t>円※税別</t>
    <rPh sb="0" eb="1">
      <t>エン</t>
    </rPh>
    <rPh sb="2" eb="4">
      <t>ゼイベツ</t>
    </rPh>
    <phoneticPr fontId="2"/>
  </si>
  <si>
    <t>ｂ</t>
    <phoneticPr fontId="2"/>
  </si>
  <si>
    <t>a</t>
    <phoneticPr fontId="2"/>
  </si>
  <si>
    <t>×　12　＝　</t>
    <phoneticPr fontId="2"/>
  </si>
  <si>
    <t>許可地点数</t>
    <phoneticPr fontId="2"/>
  </si>
  <si>
    <t>ガスの販売量（m3/年）</t>
    <phoneticPr fontId="2"/>
  </si>
  <si>
    <t>※許可地点数での想定販売量</t>
    <rPh sb="1" eb="5">
      <t>キョカチテン</t>
    </rPh>
    <rPh sb="5" eb="6">
      <t>スウ</t>
    </rPh>
    <rPh sb="8" eb="10">
      <t>ソウテイ</t>
    </rPh>
    <rPh sb="10" eb="13">
      <t>ハンバイリョウ</t>
    </rPh>
    <phoneticPr fontId="2"/>
  </si>
  <si>
    <t>供給地点名：</t>
  </si>
  <si>
    <t>会社名</t>
    <rPh sb="0" eb="3">
      <t>カイシャメイ</t>
    </rPh>
    <phoneticPr fontId="2"/>
  </si>
  <si>
    <t>代表者役職</t>
    <rPh sb="0" eb="3">
      <t>ダイヒョウシャ</t>
    </rPh>
    <rPh sb="3" eb="5">
      <t>ヤクショク</t>
    </rPh>
    <phoneticPr fontId="2"/>
  </si>
  <si>
    <t>代表者氏名</t>
    <rPh sb="0" eb="3">
      <t>ダイヒョウシャ</t>
    </rPh>
    <rPh sb="3" eb="5">
      <t>シメイ</t>
    </rPh>
    <phoneticPr fontId="2"/>
  </si>
  <si>
    <t>営業区分（公私の区分）</t>
    <rPh sb="0" eb="2">
      <t>エイギョウ</t>
    </rPh>
    <rPh sb="2" eb="4">
      <t>クブン</t>
    </rPh>
    <rPh sb="5" eb="7">
      <t>コウシ</t>
    </rPh>
    <rPh sb="8" eb="10">
      <t>クブン</t>
    </rPh>
    <phoneticPr fontId="2"/>
  </si>
  <si>
    <t>管轄（局長）</t>
    <rPh sb="0" eb="2">
      <t>カンカツ</t>
    </rPh>
    <phoneticPr fontId="2"/>
  </si>
  <si>
    <t>1.事業者情報</t>
    <rPh sb="2" eb="5">
      <t>ジギョウシャ</t>
    </rPh>
    <rPh sb="5" eb="7">
      <t>ジョウホウ</t>
    </rPh>
    <phoneticPr fontId="2"/>
  </si>
  <si>
    <t>２.地点群情報</t>
    <rPh sb="2" eb="5">
      <t>チテングン</t>
    </rPh>
    <rPh sb="5" eb="7">
      <t>ジョウホウ</t>
    </rPh>
    <phoneticPr fontId="2"/>
  </si>
  <si>
    <t>３.申請情報</t>
    <rPh sb="2" eb="4">
      <t>シンセイ</t>
    </rPh>
    <rPh sb="4" eb="6">
      <t>ジョウホウ</t>
    </rPh>
    <phoneticPr fontId="2"/>
  </si>
  <si>
    <t>■ 私営      □ 公営</t>
    <rPh sb="2" eb="4">
      <t>シエイ</t>
    </rPh>
    <rPh sb="12" eb="14">
      <t>コウエイ</t>
    </rPh>
    <phoneticPr fontId="2"/>
  </si>
  <si>
    <t>担当者氏名</t>
    <rPh sb="0" eb="3">
      <t>タントウシャ</t>
    </rPh>
    <rPh sb="3" eb="5">
      <t>シメイ</t>
    </rPh>
    <phoneticPr fontId="2"/>
  </si>
  <si>
    <t>担当者連絡先</t>
    <rPh sb="0" eb="3">
      <t>タントウシャ</t>
    </rPh>
    <rPh sb="3" eb="5">
      <t>レンラク</t>
    </rPh>
    <rPh sb="5" eb="6">
      <t>サキ</t>
    </rPh>
    <phoneticPr fontId="2"/>
  </si>
  <si>
    <t>担当者E-mail</t>
    <rPh sb="0" eb="3">
      <t>タントウシャ</t>
    </rPh>
    <phoneticPr fontId="2"/>
  </si>
  <si>
    <t>平成15年 → 2003年　　　令和30年 → 2048年</t>
    <phoneticPr fontId="2"/>
  </si>
  <si>
    <t>補足説明</t>
    <rPh sb="0" eb="2">
      <t>ホソク</t>
    </rPh>
    <rPh sb="2" eb="4">
      <t>セツメイ</t>
    </rPh>
    <phoneticPr fontId="2"/>
  </si>
  <si>
    <t>←「あり」で固定。</t>
    <rPh sb="6" eb="8">
      <t>コテイ</t>
    </rPh>
    <phoneticPr fontId="2"/>
  </si>
  <si>
    <t>←★重要。正確な情報を記入。</t>
    <rPh sb="2" eb="4">
      <t>ジュウヨウ</t>
    </rPh>
    <rPh sb="8" eb="10">
      <t>ジョウホウ</t>
    </rPh>
    <rPh sb="11" eb="13">
      <t>キニュウ</t>
    </rPh>
    <phoneticPr fontId="2"/>
  </si>
  <si>
    <t>←資本金１億円未満は15%、それ以上は23.4%。</t>
    <rPh sb="1" eb="4">
      <t>シホンキン</t>
    </rPh>
    <rPh sb="5" eb="7">
      <t>オクエン</t>
    </rPh>
    <rPh sb="7" eb="9">
      <t>ミマン</t>
    </rPh>
    <rPh sb="16" eb="18">
      <t>イジョウ</t>
    </rPh>
    <phoneticPr fontId="2"/>
  </si>
  <si>
    <t>←★重要。正式の団地名を記入。</t>
    <rPh sb="5" eb="7">
      <t>セイシキ</t>
    </rPh>
    <rPh sb="8" eb="10">
      <t>ダンチ</t>
    </rPh>
    <rPh sb="10" eb="11">
      <t>メイ</t>
    </rPh>
    <rPh sb="12" eb="14">
      <t>キニュウ</t>
    </rPh>
    <phoneticPr fontId="2"/>
  </si>
  <si>
    <t>←容器使用料は支払っている場合、含むにして上記</t>
    <rPh sb="1" eb="3">
      <t>ヨウキ</t>
    </rPh>
    <rPh sb="3" eb="6">
      <t>シヨウリョウ</t>
    </rPh>
    <rPh sb="7" eb="9">
      <t>シハラ</t>
    </rPh>
    <rPh sb="13" eb="15">
      <t>バアイ</t>
    </rPh>
    <rPh sb="16" eb="17">
      <t>フク</t>
    </rPh>
    <phoneticPr fontId="2"/>
  </si>
  <si>
    <t>　原料価格にオンしてください。</t>
    <rPh sb="1" eb="3">
      <t>ゲンリョウ</t>
    </rPh>
    <rPh sb="3" eb="5">
      <t>カカク</t>
    </rPh>
    <phoneticPr fontId="2"/>
  </si>
  <si>
    <t>　※含むとした場合、投資情報の容器は「なし」にな</t>
    <rPh sb="2" eb="3">
      <t>フク</t>
    </rPh>
    <rPh sb="7" eb="9">
      <t>バアイ</t>
    </rPh>
    <rPh sb="10" eb="12">
      <t>トウシ</t>
    </rPh>
    <rPh sb="12" eb="14">
      <t>ジョウホウ</t>
    </rPh>
    <rPh sb="15" eb="17">
      <t>ヨウキ</t>
    </rPh>
    <phoneticPr fontId="2"/>
  </si>
  <si>
    <t>　　ります。</t>
    <phoneticPr fontId="2"/>
  </si>
  <si>
    <t>←納税書を確認してください。
←離隔方向は第２種保安設備と離隔をとる必要がある面
　の数。（ボンベ庫がある場合、１方向でよい）
　</t>
    <rPh sb="16" eb="20">
      <t>リカクホウコウ</t>
    </rPh>
    <rPh sb="21" eb="22">
      <t>ダイ</t>
    </rPh>
    <rPh sb="23" eb="24">
      <t>シュ</t>
    </rPh>
    <rPh sb="24" eb="26">
      <t>ホアン</t>
    </rPh>
    <rPh sb="26" eb="28">
      <t>セツビ</t>
    </rPh>
    <rPh sb="29" eb="31">
      <t>リカク</t>
    </rPh>
    <rPh sb="34" eb="36">
      <t>ヒツヨウ</t>
    </rPh>
    <rPh sb="39" eb="40">
      <t>メン</t>
    </rPh>
    <rPh sb="43" eb="44">
      <t>カズ</t>
    </rPh>
    <rPh sb="49" eb="50">
      <t>コ</t>
    </rPh>
    <rPh sb="53" eb="55">
      <t>バアイ</t>
    </rPh>
    <rPh sb="57" eb="59">
      <t>ホウコウ</t>
    </rPh>
    <phoneticPr fontId="2"/>
  </si>
  <si>
    <t>←機械装置廻りの設備交換があれば、最終の交換日を記入してください。</t>
    <phoneticPr fontId="2"/>
  </si>
  <si>
    <t>←対象は本支管のみです。
←複数回取替工事をしている場合、それぞれの完了日と紐づく地点数を記入してください。
←全ての導管取替が完了している場合で工事の詳細が分からない場合、最終の完了日を記入してください。
←漏洩に伴う交換は、修繕費として計上されているため、対象外となります。</t>
    <rPh sb="1" eb="3">
      <t>タイショウ</t>
    </rPh>
    <rPh sb="4" eb="5">
      <t>ホン</t>
    </rPh>
    <rPh sb="5" eb="7">
      <t>シカン</t>
    </rPh>
    <rPh sb="73" eb="75">
      <t>コウジ</t>
    </rPh>
    <rPh sb="105" eb="107">
      <t>ロウエイ</t>
    </rPh>
    <rPh sb="108" eb="109">
      <t>トモナ</t>
    </rPh>
    <rPh sb="110" eb="112">
      <t>コウカン</t>
    </rPh>
    <rPh sb="114" eb="116">
      <t>シュウゼン</t>
    </rPh>
    <rPh sb="116" eb="117">
      <t>ヒ</t>
    </rPh>
    <rPh sb="120" eb="122">
      <t>ケイジョウ</t>
    </rPh>
    <rPh sb="130" eb="133">
      <t>タイショウガイ</t>
    </rPh>
    <phoneticPr fontId="2"/>
  </si>
  <si>
    <t>←11月改定の場合、8月から過去3カ月分を記入。</t>
    <rPh sb="21" eb="23">
      <t>キニュウ</t>
    </rPh>
    <phoneticPr fontId="2"/>
  </si>
  <si>
    <t>←「100%」で固定。</t>
    <rPh sb="8" eb="10">
      <t>コテイ</t>
    </rPh>
    <phoneticPr fontId="2"/>
  </si>
  <si>
    <t>円／kg</t>
    <phoneticPr fontId="2"/>
  </si>
  <si>
    <t>分</t>
    <phoneticPr fontId="2"/>
  </si>
  <si>
    <t>備考</t>
    <rPh sb="0" eb="2">
      <t>ビコウ</t>
    </rPh>
    <phoneticPr fontId="2"/>
  </si>
  <si>
    <t>←バルクの場合、「なし」となります。</t>
    <rPh sb="5" eb="7">
      <t>バアイ</t>
    </rPh>
    <phoneticPr fontId="2"/>
  </si>
  <si>
    <t>導管（単独）</t>
    <phoneticPr fontId="2"/>
  </si>
  <si>
    <t>導管（共同）</t>
    <phoneticPr fontId="2"/>
  </si>
  <si>
    <t>＜和暦変換表＞</t>
    <rPh sb="1" eb="3">
      <t>ワレキ</t>
    </rPh>
    <rPh sb="3" eb="5">
      <t>ヘンカン</t>
    </rPh>
    <rPh sb="5" eb="6">
      <t>ヒョウ</t>
    </rPh>
    <phoneticPr fontId="2"/>
  </si>
  <si>
    <t>（YYYY/MM）</t>
    <phoneticPr fontId="2"/>
  </si>
  <si>
    <t>対象月</t>
    <rPh sb="0" eb="2">
      <t>タイショウ</t>
    </rPh>
    <rPh sb="2" eb="3">
      <t>ツキ</t>
    </rPh>
    <phoneticPr fontId="2"/>
  </si>
  <si>
    <t>上限バンド</t>
    <rPh sb="0" eb="2">
      <t>ジョウゲン</t>
    </rPh>
    <phoneticPr fontId="2"/>
  </si>
  <si>
    <t>※ありの場合</t>
    <rPh sb="4" eb="6">
      <t>バアイ</t>
    </rPh>
    <phoneticPr fontId="2"/>
  </si>
  <si>
    <t>←指定旧供給地点団地「認可申請」の場合必要。</t>
    <rPh sb="1" eb="3">
      <t>シテイダンチニンカシンセイバアイヒツヨウ</t>
    </rPh>
    <phoneticPr fontId="2"/>
  </si>
  <si>
    <t>平均原料価格①</t>
    <rPh sb="0" eb="2">
      <t>ヘイキン</t>
    </rPh>
    <rPh sb="2" eb="4">
      <t>ゲンリョウ</t>
    </rPh>
    <rPh sb="4" eb="6">
      <t>カカク</t>
    </rPh>
    <phoneticPr fontId="2"/>
  </si>
  <si>
    <t>←11月改定の場合、8月から過去１年
　 分を記入。
←一般供給は、選択約款、特定大口
　　契約を除いた販売量、調定数を記
　　入ください。</t>
    <rPh sb="21" eb="22">
      <t>ブン</t>
    </rPh>
    <rPh sb="23" eb="25">
      <t>キニュウ</t>
    </rPh>
    <phoneticPr fontId="2"/>
  </si>
  <si>
    <t>↑車検証またはリース契約書</t>
    <phoneticPr fontId="2"/>
  </si>
  <si>
    <t>■あり　　□なし</t>
    <phoneticPr fontId="2"/>
  </si>
  <si>
    <t>□基地渡し　　□インタンク　　■充てん所渡し　　□特定製造所渡し　　□バルク貯槽等</t>
    <rPh sb="1" eb="3">
      <t>キチ</t>
    </rPh>
    <rPh sb="3" eb="4">
      <t>ワタ</t>
    </rPh>
    <rPh sb="16" eb="17">
      <t>ア</t>
    </rPh>
    <rPh sb="19" eb="20">
      <t>ショ</t>
    </rPh>
    <rPh sb="20" eb="21">
      <t>ワタ</t>
    </rPh>
    <rPh sb="25" eb="27">
      <t>トクテイ</t>
    </rPh>
    <rPh sb="27" eb="29">
      <t>セイゾウ</t>
    </rPh>
    <rPh sb="29" eb="30">
      <t>ショ</t>
    </rPh>
    <rPh sb="30" eb="31">
      <t>ワタ</t>
    </rPh>
    <rPh sb="38" eb="39">
      <t>チョ</t>
    </rPh>
    <rPh sb="39" eb="40">
      <t>ソウ</t>
    </rPh>
    <rPh sb="40" eb="41">
      <t>トウ</t>
    </rPh>
    <phoneticPr fontId="2"/>
  </si>
  <si>
    <t>２．充てん料②</t>
    <rPh sb="2" eb="3">
      <t>ジュウ</t>
    </rPh>
    <phoneticPr fontId="2"/>
  </si>
  <si>
    <t>□あり　　□なし</t>
    <phoneticPr fontId="2"/>
  </si>
  <si>
    <t>□買取　□リース</t>
    <rPh sb="1" eb="3">
      <t>カイトリ</t>
    </rPh>
    <phoneticPr fontId="2"/>
  </si>
  <si>
    <t>〇〇経済産業局</t>
    <rPh sb="2" eb="4">
      <t>ケイザイ</t>
    </rPh>
    <rPh sb="4" eb="6">
      <t>サンギョウ</t>
    </rPh>
    <rPh sb="6" eb="7">
      <t>キョク</t>
    </rPh>
    <phoneticPr fontId="2"/>
  </si>
  <si>
    <t>□ 甲（政令指定都市）
□ 乙（それ以外の市）
□ 丙（町村）</t>
    <rPh sb="2" eb="3">
      <t>コウ</t>
    </rPh>
    <rPh sb="4" eb="6">
      <t>セイレイ</t>
    </rPh>
    <rPh sb="6" eb="10">
      <t>シテイトシ</t>
    </rPh>
    <rPh sb="14" eb="15">
      <t>オツ</t>
    </rPh>
    <rPh sb="18" eb="20">
      <t>イガイ</t>
    </rPh>
    <rPh sb="21" eb="22">
      <t>シ</t>
    </rPh>
    <rPh sb="26" eb="27">
      <t>ヘイ</t>
    </rPh>
    <rPh sb="28" eb="29">
      <t>マチ</t>
    </rPh>
    <rPh sb="29" eb="30">
      <t>ムラ</t>
    </rPh>
    <phoneticPr fontId="2"/>
  </si>
  <si>
    <t>□あり      □ なし</t>
    <phoneticPr fontId="2"/>
  </si>
  <si>
    <t>YYYY年MM月DD日</t>
    <rPh sb="4" eb="5">
      <t>ネン</t>
    </rPh>
    <rPh sb="7" eb="8">
      <t>ツキ</t>
    </rPh>
    <rPh sb="10" eb="11">
      <t>ヒ</t>
    </rPh>
    <phoneticPr fontId="2"/>
  </si>
  <si>
    <t xml:space="preserve">□ 毎月　　□ ３か月 </t>
    <rPh sb="2" eb="4">
      <t>マイツキ</t>
    </rPh>
    <rPh sb="10" eb="11">
      <t>ゲツ</t>
    </rPh>
    <phoneticPr fontId="2"/>
  </si>
  <si>
    <t>DD日</t>
    <rPh sb="2" eb="3">
      <t>ヒ</t>
    </rPh>
    <phoneticPr fontId="2"/>
  </si>
  <si>
    <t>（上限バンド）</t>
    <rPh sb="1" eb="3">
      <t>ジョウゲン</t>
    </rPh>
    <phoneticPr fontId="2"/>
  </si>
  <si>
    <t>※ありの場合</t>
    <phoneticPr fontId="2"/>
  </si>
  <si>
    <t>□ 現状のまま　□ 廃止する</t>
    <phoneticPr fontId="2"/>
  </si>
  <si>
    <t>■ CIF      □ CP/MB      □ （　　　　）</t>
    <phoneticPr fontId="2"/>
  </si>
  <si>
    <r>
      <t xml:space="preserve">(円／kg) </t>
    </r>
    <r>
      <rPr>
        <b/>
        <sz val="11"/>
        <color indexed="10"/>
        <rFont val="ＭＳ Ｐゴシック"/>
        <family val="3"/>
        <charset val="128"/>
        <scheme val="minor"/>
      </rPr>
      <t>※税別</t>
    </r>
    <rPh sb="1" eb="2">
      <t>エン</t>
    </rPh>
    <phoneticPr fontId="2"/>
  </si>
  <si>
    <r>
      <t xml:space="preserve">ガス販売量
</t>
    </r>
    <r>
      <rPr>
        <b/>
        <sz val="9"/>
        <color theme="1"/>
        <rFont val="ＭＳ Ｐゴシック"/>
        <family val="3"/>
        <charset val="128"/>
        <scheme val="minor"/>
      </rPr>
      <t>許可地点数ベース</t>
    </r>
    <r>
      <rPr>
        <b/>
        <sz val="11"/>
        <color theme="1"/>
        <rFont val="ＭＳ Ｐゴシック"/>
        <family val="3"/>
        <charset val="128"/>
        <scheme val="minor"/>
      </rPr>
      <t xml:space="preserve">
（m3)</t>
    </r>
    <rPh sb="6" eb="11">
      <t>キョカチテンスウ</t>
    </rPh>
    <phoneticPr fontId="2"/>
  </si>
  <si>
    <r>
      <t>供給契約書（約款）に記載の料金を記載してください。</t>
    </r>
    <r>
      <rPr>
        <b/>
        <sz val="12"/>
        <color rgb="FFFF0000"/>
        <rFont val="ＭＳ Ｐゴシック"/>
        <family val="3"/>
        <charset val="128"/>
        <scheme val="minor"/>
      </rPr>
      <t>※小数点まで正しい数値を記入ください。</t>
    </r>
    <rPh sb="0" eb="2">
      <t>キョウキュウ</t>
    </rPh>
    <rPh sb="2" eb="5">
      <t>ケイヤクショ</t>
    </rPh>
    <rPh sb="6" eb="8">
      <t>ヤッカン</t>
    </rPh>
    <rPh sb="10" eb="12">
      <t>キサイ</t>
    </rPh>
    <rPh sb="13" eb="15">
      <t>リョウキン</t>
    </rPh>
    <rPh sb="16" eb="18">
      <t>キサイ</t>
    </rPh>
    <rPh sb="26" eb="29">
      <t>ショウスウテン</t>
    </rPh>
    <rPh sb="31" eb="32">
      <t>タダ</t>
    </rPh>
    <rPh sb="34" eb="36">
      <t>スウチ</t>
    </rPh>
    <rPh sb="37" eb="39">
      <t>キニュウ</t>
    </rPh>
    <phoneticPr fontId="2"/>
  </si>
  <si>
    <r>
      <t xml:space="preserve">基本料金
</t>
    </r>
    <r>
      <rPr>
        <b/>
        <sz val="10"/>
        <color rgb="FFFF0000"/>
        <rFont val="ＭＳ Ｐゴシック"/>
        <family val="3"/>
        <charset val="128"/>
        <scheme val="minor"/>
      </rPr>
      <t>※税込</t>
    </r>
    <rPh sb="0" eb="2">
      <t>キホン</t>
    </rPh>
    <rPh sb="2" eb="4">
      <t>リョウキン</t>
    </rPh>
    <rPh sb="6" eb="8">
      <t>ゼイコミ</t>
    </rPh>
    <phoneticPr fontId="2"/>
  </si>
  <si>
    <r>
      <t xml:space="preserve">基準単位料金
</t>
    </r>
    <r>
      <rPr>
        <b/>
        <sz val="11"/>
        <color indexed="10"/>
        <rFont val="ＭＳ Ｐゴシック"/>
        <family val="3"/>
        <charset val="128"/>
        <scheme val="minor"/>
      </rPr>
      <t>※税込</t>
    </r>
    <rPh sb="0" eb="2">
      <t>キジュン</t>
    </rPh>
    <rPh sb="2" eb="6">
      <t>タンイリョウキン</t>
    </rPh>
    <phoneticPr fontId="2"/>
  </si>
  <si>
    <r>
      <t>円</t>
    </r>
    <r>
      <rPr>
        <b/>
        <sz val="11"/>
        <color rgb="FFFF0000"/>
        <rFont val="ＭＳ Ｐゴシック"/>
        <family val="3"/>
        <charset val="128"/>
        <scheme val="minor"/>
      </rPr>
      <t>※税込</t>
    </r>
    <rPh sb="0" eb="1">
      <t>エン</t>
    </rPh>
    <rPh sb="2" eb="3">
      <t>ゼイ</t>
    </rPh>
    <rPh sb="3" eb="4">
      <t>コミ</t>
    </rPh>
    <phoneticPr fontId="2"/>
  </si>
  <si>
    <t>←供給地点数とこの２つの合計が一致するのようお願いします。まず共同住宅数を数え、残りは単独住宅としてください。※集合とは、３階建て以上の集合物件となります。</t>
    <rPh sb="31" eb="33">
      <t>キョウドウ</t>
    </rPh>
    <rPh sb="33" eb="35">
      <t>ジュウタク</t>
    </rPh>
    <rPh sb="35" eb="36">
      <t>スウ</t>
    </rPh>
    <rPh sb="37" eb="38">
      <t>カゾ</t>
    </rPh>
    <rPh sb="40" eb="41">
      <t>ノコ</t>
    </rPh>
    <rPh sb="43" eb="45">
      <t>タンドク</t>
    </rPh>
    <rPh sb="45" eb="47">
      <t>ジュウタク</t>
    </rPh>
    <rPh sb="56" eb="58">
      <t>シュウゴウ</t>
    </rPh>
    <rPh sb="62" eb="63">
      <t>カイ</t>
    </rPh>
    <rPh sb="63" eb="64">
      <t>タ</t>
    </rPh>
    <rPh sb="65" eb="67">
      <t>イジョウ</t>
    </rPh>
    <rPh sb="68" eb="70">
      <t>シュウゴウ</t>
    </rPh>
    <rPh sb="70" eb="72">
      <t>ブッケン</t>
    </rPh>
    <phoneticPr fontId="2"/>
  </si>
  <si>
    <t>←ガス主任者が利用する車が特定できればその車。特定できない場合、拠点の一番古い車。
　　※買取の場合、車両登録日（車検証）、リースの場合、リース契約日を記入。（買取条件がないリースのみ）</t>
    <rPh sb="32" eb="34">
      <t>キョテン</t>
    </rPh>
    <rPh sb="45" eb="47">
      <t>カイトリ</t>
    </rPh>
    <rPh sb="48" eb="50">
      <t>バアイ</t>
    </rPh>
    <rPh sb="51" eb="53">
      <t>シャリョウ</t>
    </rPh>
    <rPh sb="53" eb="55">
      <t>トウロク</t>
    </rPh>
    <rPh sb="55" eb="56">
      <t>ビ</t>
    </rPh>
    <rPh sb="57" eb="60">
      <t>シャケンショウ</t>
    </rPh>
    <rPh sb="66" eb="68">
      <t>バアイ</t>
    </rPh>
    <rPh sb="72" eb="74">
      <t>ケイヤク</t>
    </rPh>
    <rPh sb="74" eb="75">
      <t>ビ</t>
    </rPh>
    <rPh sb="76" eb="78">
      <t>キニュウ</t>
    </rPh>
    <rPh sb="80" eb="82">
      <t>カイトリ</t>
    </rPh>
    <rPh sb="82" eb="84">
      <t>ジョウケン</t>
    </rPh>
    <phoneticPr fontId="2"/>
  </si>
  <si>
    <t>■ あり     □ 廃止済</t>
    <rPh sb="10" eb="12">
      <t>ハイシ</t>
    </rPh>
    <rPh sb="12" eb="13">
      <t>スミ</t>
    </rPh>
    <phoneticPr fontId="2"/>
  </si>
  <si>
    <t>2025/02</t>
    <phoneticPr fontId="2"/>
  </si>
  <si>
    <t>2024/12</t>
  </si>
  <si>
    <t>2024/05</t>
  </si>
  <si>
    <t>2024/06</t>
  </si>
  <si>
    <t>2024/07</t>
  </si>
  <si>
    <t>2024/08</t>
  </si>
  <si>
    <t>2024/09</t>
  </si>
  <si>
    <t>2024/10</t>
  </si>
  <si>
    <t>2024/11</t>
  </si>
  <si>
    <t>XX,XXX</t>
    <phoneticPr fontId="2"/>
  </si>
  <si>
    <t>2025/04</t>
    <phoneticPr fontId="2"/>
  </si>
  <si>
    <t>2025/03</t>
    <phoneticPr fontId="2"/>
  </si>
  <si>
    <t>2025/02</t>
  </si>
  <si>
    <t>2025/01</t>
  </si>
  <si>
    <t>３．配送料③</t>
    <phoneticPr fontId="2"/>
  </si>
  <si>
    <t>４．容器使用料④</t>
    <rPh sb="2" eb="4">
      <t>ヨウキ</t>
    </rPh>
    <rPh sb="4" eb="7">
      <t>シヨウリョウ</t>
    </rPh>
    <phoneticPr fontId="2"/>
  </si>
  <si>
    <t>合計（①＋②＋③＋④）：</t>
    <rPh sb="0" eb="2">
      <t>ゴウケイ</t>
    </rPh>
    <phoneticPr fontId="2"/>
  </si>
  <si>
    <t>←バルク等直接配送する場合のみ記入してください。</t>
    <rPh sb="4" eb="5">
      <t>トウ</t>
    </rPh>
    <rPh sb="5" eb="7">
      <t>チョクセツ</t>
    </rPh>
    <rPh sb="7" eb="9">
      <t>ハイソウ</t>
    </rPh>
    <rPh sb="11" eb="13">
      <t>バアイ</t>
    </rPh>
    <rPh sb="15" eb="17">
      <t>キニュウ</t>
    </rPh>
    <phoneticPr fontId="2"/>
  </si>
  <si>
    <t>←使用原料と所在地から産気率を設定してください。</t>
    <rPh sb="6" eb="9">
      <t>ショザイチ</t>
    </rPh>
    <rPh sb="11" eb="12">
      <t>サン</t>
    </rPh>
    <rPh sb="12" eb="13">
      <t>キ</t>
    </rPh>
    <rPh sb="13" eb="14">
      <t>リツ</t>
    </rPh>
    <rPh sb="15" eb="17">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</si>
</sst>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0_ "/>
    <numFmt numFmtId="177" formatCode="#,##0.0;[Red]\-#,##0.0"/>
    <numFmt numFmtId="178" formatCode="0.0"/>
    <numFmt numFmtId="179" formatCode="ggge&quot;年&quot;m&quot;月&quot;"/>
    <numFmt numFmtId="180" formatCode="#,##0.0_);[Red]\(#,##0.0\)"/>
    <numFmt numFmtId="181" formatCode="#,##0;\-#,##0;&quot;-&quot;"/>
    <numFmt numFmtId="182" formatCode="&quot;$&quot;#,##0.0_);\(&quot;$&quot;#,##0.0\)"/>
    <numFmt numFmtId="183" formatCode="yyyy&quot;年&quot;"/>
    <numFmt numFmtId="184" formatCode="\(ggge&quot;年&quot;\)"/>
    <numFmt numFmtId="185" formatCode="0_);[Red]\(0\)"/>
    <numFmt numFmtId="186" formatCode="yyyy/mm/dd;@"/>
    <numFmt numFmtId="187" formatCode="#,##0.0_ ;[Red]\-#,##0.0\ "/>
    <numFmt numFmtId="188" formatCode="#,##0_ "/>
    <numFmt numFmtId="189" formatCode="#,##0.00&quot; 円/㎏&quot;"/>
    <numFmt numFmtId="190" formatCode="yyyy/mm"/>
    <numFmt numFmtId="191" formatCode="0.0000"/>
    <numFmt numFmtId="192" formatCode="0.0000_ "/>
    <numFmt numFmtId="193" formatCode="#,##0.0000;[Red]\-#,##0.0000"/>
  </numFmts>
  <fonts count="5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u/>
      <sz val="16"/>
      <name val="ＭＳ Ｐゴシック"/>
      <family val="3"/>
      <charset val="128"/>
    </font>
    <font>
      <sz val="16"/>
      <name val="ＭＳ Ｐゴシック"/>
      <family val="3"/>
      <charset val="128"/>
    </font>
    <font>
      <sz val="11"/>
      <color indexed="8"/>
      <name val="ＭＳ Ｐゴシック"/>
      <family val="3"/>
      <charset val="128"/>
    </font>
    <font>
      <u/>
      <sz val="8.8000000000000007"/>
      <color indexed="12"/>
      <name val="ＭＳ Ｐゴシック"/>
      <family val="3"/>
      <charset val="128"/>
    </font>
    <font>
      <sz val="14"/>
      <name val="ＭＳ 明朝"/>
      <family val="1"/>
      <charset val="128"/>
    </font>
    <font>
      <sz val="10"/>
      <name val="ＭＳ 明朝"/>
      <family val="1"/>
      <charset val="128"/>
    </font>
    <font>
      <sz val="10"/>
      <color indexed="8"/>
      <name val="Arial"/>
      <family val="2"/>
    </font>
    <font>
      <sz val="8"/>
      <name val="Arial"/>
      <family val="2"/>
    </font>
    <font>
      <b/>
      <sz val="12"/>
      <name val="Arial"/>
      <family val="2"/>
    </font>
    <font>
      <sz val="11"/>
      <name val="明朝"/>
      <family val="1"/>
      <charset val="128"/>
    </font>
    <font>
      <sz val="10"/>
      <name val="Arial"/>
      <family val="2"/>
    </font>
    <font>
      <sz val="11"/>
      <name val="ＭＳ 明朝"/>
      <family val="1"/>
      <charset val="128"/>
    </font>
    <font>
      <b/>
      <sz val="11"/>
      <name val="ＭＳ 明朝"/>
      <family val="1"/>
      <charset val="128"/>
    </font>
    <font>
      <b/>
      <sz val="12"/>
      <name val="ＭＳ 明朝"/>
      <family val="1"/>
      <charset val="128"/>
    </font>
    <font>
      <u/>
      <sz val="11"/>
      <name val="ＭＳ 明朝"/>
      <family val="1"/>
      <charset val="128"/>
    </font>
    <font>
      <b/>
      <sz val="10"/>
      <name val="ＭＳ 明朝"/>
      <family val="1"/>
      <charset val="128"/>
    </font>
    <font>
      <b/>
      <sz val="11"/>
      <name val="ＭＳ Ｐゴシック"/>
      <family val="3"/>
      <charset val="128"/>
    </font>
    <font>
      <sz val="11"/>
      <color theme="1"/>
      <name val="ＭＳ Ｐゴシック"/>
      <family val="3"/>
      <charset val="128"/>
      <scheme val="minor"/>
    </font>
    <font>
      <sz val="11"/>
      <color theme="1"/>
      <name val="ＭＳ 明朝"/>
      <family val="1"/>
      <charset val="128"/>
    </font>
    <font>
      <sz val="14"/>
      <color theme="1"/>
      <name val="ＭＳ 明朝"/>
      <family val="1"/>
      <charset val="128"/>
    </font>
    <font>
      <b/>
      <sz val="10"/>
      <color rgb="FFC00000"/>
      <name val="ＭＳ Ｐゴシック"/>
      <family val="3"/>
      <charset val="128"/>
    </font>
    <font>
      <b/>
      <sz val="14"/>
      <color theme="1"/>
      <name val="ＭＳ 明朝"/>
      <family val="1"/>
      <charset val="128"/>
    </font>
    <font>
      <sz val="11"/>
      <color rgb="FFFF0000"/>
      <name val="ＭＳ 明朝"/>
      <family val="1"/>
      <charset val="128"/>
    </font>
    <font>
      <b/>
      <sz val="11"/>
      <color rgb="FFC00000"/>
      <name val="ＭＳ 明朝"/>
      <family val="1"/>
      <charset val="128"/>
    </font>
    <font>
      <b/>
      <sz val="12"/>
      <color rgb="FFC00000"/>
      <name val="ＭＳ 明朝"/>
      <family val="1"/>
      <charset val="128"/>
    </font>
    <font>
      <sz val="11"/>
      <color indexed="8"/>
      <name val="ＭＳ Ｐゴシック"/>
      <family val="3"/>
      <charset val="128"/>
      <scheme val="minor"/>
    </font>
    <font>
      <u/>
      <sz val="11"/>
      <color theme="10"/>
      <name val="ＭＳ Ｐゴシック"/>
      <family val="3"/>
      <charset val="128"/>
    </font>
    <font>
      <sz val="11"/>
      <name val="ＭＳ Ｐゴシック"/>
      <family val="3"/>
      <charset val="128"/>
      <scheme val="minor"/>
    </font>
    <font>
      <sz val="16"/>
      <name val="ＭＳ Ｐゴシック"/>
      <family val="3"/>
      <charset val="128"/>
      <scheme val="minor"/>
    </font>
    <font>
      <u/>
      <sz val="16"/>
      <name val="ＭＳ Ｐゴシック"/>
      <family val="3"/>
      <charset val="128"/>
      <scheme val="minor"/>
    </font>
    <font>
      <u/>
      <sz val="1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0"/>
      <color rgb="FF3333FF"/>
      <name val="ＭＳ Ｐゴシック"/>
      <family val="3"/>
      <charset val="128"/>
      <scheme val="minor"/>
    </font>
    <font>
      <u/>
      <sz val="10"/>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
      <b/>
      <sz val="14"/>
      <name val="ＭＳ Ｐゴシック"/>
      <family val="3"/>
      <charset val="128"/>
      <scheme val="minor"/>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rgb="FFFFFF9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s>
  <cellStyleXfs count="31">
    <xf numFmtId="0" fontId="0" fillId="0" borderId="0">
      <alignment vertical="center"/>
    </xf>
    <xf numFmtId="181" fontId="10" fillId="0" borderId="0" applyFill="0" applyBorder="0" applyAlignment="0"/>
    <xf numFmtId="38" fontId="11" fillId="2"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10" fontId="11" fillId="3" borderId="3" applyNumberFormat="0" applyBorder="0" applyAlignment="0" applyProtection="0"/>
    <xf numFmtId="182" fontId="13" fillId="0" borderId="0"/>
    <xf numFmtId="0" fontId="14" fillId="0" borderId="0"/>
    <xf numFmtId="10" fontId="1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21" fillId="0" borderId="0">
      <alignment vertical="center"/>
    </xf>
    <xf numFmtId="0" fontId="8" fillId="0" borderId="0"/>
    <xf numFmtId="0" fontId="21" fillId="0" borderId="0">
      <alignment vertical="center"/>
    </xf>
    <xf numFmtId="0" fontId="8" fillId="0" borderId="0"/>
    <xf numFmtId="178" fontId="3" fillId="0" borderId="0"/>
    <xf numFmtId="0" fontId="1" fillId="0" borderId="0"/>
    <xf numFmtId="0" fontId="21" fillId="0" borderId="0">
      <alignment vertical="center"/>
    </xf>
    <xf numFmtId="0" fontId="1" fillId="0" borderId="0">
      <alignment vertical="center"/>
    </xf>
    <xf numFmtId="0" fontId="14" fillId="0" borderId="0"/>
    <xf numFmtId="0" fontId="1" fillId="0" borderId="0"/>
    <xf numFmtId="0" fontId="8" fillId="0" borderId="0"/>
    <xf numFmtId="0" fontId="30" fillId="0" borderId="0" applyNumberFormat="0" applyFill="0" applyBorder="0" applyAlignment="0" applyProtection="0">
      <alignment vertical="center"/>
    </xf>
  </cellStyleXfs>
  <cellXfs count="418">
    <xf numFmtId="0" fontId="0" fillId="0" borderId="0" xfId="0">
      <alignment vertical="center"/>
    </xf>
    <xf numFmtId="0" fontId="0" fillId="0" borderId="0" xfId="0" applyAlignment="1">
      <alignment vertical="top"/>
    </xf>
    <xf numFmtId="0" fontId="4" fillId="0" borderId="0" xfId="0" applyFont="1">
      <alignment vertical="center"/>
    </xf>
    <xf numFmtId="0" fontId="5" fillId="0" borderId="0" xfId="0" applyFont="1">
      <alignment vertical="center"/>
    </xf>
    <xf numFmtId="0" fontId="0" fillId="0" borderId="0" xfId="0" applyAlignment="1">
      <alignment horizontal="right" vertical="center"/>
    </xf>
    <xf numFmtId="0" fontId="15" fillId="0" borderId="0" xfId="26" applyFont="1">
      <alignment vertical="center"/>
    </xf>
    <xf numFmtId="0" fontId="3" fillId="0" borderId="0" xfId="26" applyFont="1" applyAlignment="1">
      <alignment horizontal="center" vertical="center"/>
    </xf>
    <xf numFmtId="0" fontId="15" fillId="0" borderId="0" xfId="26" applyFont="1" applyAlignment="1">
      <alignment horizontal="center" vertical="center"/>
    </xf>
    <xf numFmtId="0" fontId="9" fillId="0" borderId="0" xfId="21" applyFont="1">
      <alignment vertical="center"/>
    </xf>
    <xf numFmtId="0" fontId="22" fillId="0" borderId="0" xfId="21" applyFont="1">
      <alignment vertical="center"/>
    </xf>
    <xf numFmtId="0" fontId="23" fillId="0" borderId="0" xfId="21" applyFont="1" applyAlignment="1">
      <alignment horizontal="center" vertical="center"/>
    </xf>
    <xf numFmtId="0" fontId="24" fillId="5" borderId="12" xfId="27" applyFont="1" applyFill="1" applyBorder="1"/>
    <xf numFmtId="0" fontId="14" fillId="5" borderId="13" xfId="27" applyFill="1" applyBorder="1"/>
    <xf numFmtId="0" fontId="14" fillId="5" borderId="14" xfId="27" applyFill="1" applyBorder="1"/>
    <xf numFmtId="0" fontId="14" fillId="0" borderId="0" xfId="27"/>
    <xf numFmtId="0" fontId="24" fillId="5" borderId="15" xfId="27" applyFont="1" applyFill="1" applyBorder="1"/>
    <xf numFmtId="0" fontId="14" fillId="5" borderId="0" xfId="27" applyFill="1"/>
    <xf numFmtId="0" fontId="14" fillId="5" borderId="16" xfId="27" applyFill="1" applyBorder="1"/>
    <xf numFmtId="0" fontId="24" fillId="5" borderId="17" xfId="27" applyFont="1" applyFill="1" applyBorder="1"/>
    <xf numFmtId="0" fontId="14" fillId="5" borderId="18" xfId="27" applyFill="1" applyBorder="1"/>
    <xf numFmtId="0" fontId="14" fillId="5" borderId="19" xfId="27" applyFill="1" applyBorder="1"/>
    <xf numFmtId="0" fontId="25" fillId="0" borderId="0" xfId="21" applyFont="1" applyAlignment="1">
      <alignment horizontal="center" vertical="center"/>
    </xf>
    <xf numFmtId="0" fontId="22" fillId="0" borderId="20" xfId="21" applyFont="1" applyBorder="1" applyAlignment="1">
      <alignment horizontal="right" vertical="center" shrinkToFit="1"/>
    </xf>
    <xf numFmtId="0" fontId="22" fillId="0" borderId="20" xfId="21" applyFont="1" applyBorder="1" applyProtection="1">
      <alignment vertical="center"/>
      <protection locked="0"/>
    </xf>
    <xf numFmtId="183" fontId="16" fillId="6" borderId="21" xfId="26" applyNumberFormat="1" applyFont="1" applyFill="1" applyBorder="1" applyAlignment="1">
      <alignment horizontal="center" vertical="center" wrapText="1"/>
    </xf>
    <xf numFmtId="0" fontId="16" fillId="6" borderId="21" xfId="26" applyFont="1" applyFill="1" applyBorder="1" applyAlignment="1">
      <alignment horizontal="center" vertical="center"/>
    </xf>
    <xf numFmtId="184" fontId="16" fillId="6" borderId="22" xfId="26" applyNumberFormat="1" applyFont="1" applyFill="1" applyBorder="1" applyAlignment="1">
      <alignment horizontal="center" vertical="center" shrinkToFit="1"/>
    </xf>
    <xf numFmtId="0" fontId="16" fillId="6" borderId="23" xfId="26" applyFont="1" applyFill="1" applyBorder="1" applyAlignment="1">
      <alignment horizontal="center" vertical="center"/>
    </xf>
    <xf numFmtId="0" fontId="15" fillId="0" borderId="3" xfId="26" applyFont="1" applyBorder="1" applyAlignment="1">
      <alignment horizontal="center" vertical="center"/>
    </xf>
    <xf numFmtId="38" fontId="15" fillId="0" borderId="3" xfId="26" applyNumberFormat="1" applyFont="1" applyBorder="1" applyAlignment="1">
      <alignment horizontal="center" vertical="center"/>
    </xf>
    <xf numFmtId="185" fontId="15" fillId="0" borderId="3" xfId="26" applyNumberFormat="1" applyFont="1" applyBorder="1" applyAlignment="1">
      <alignment horizontal="center" vertical="center"/>
    </xf>
    <xf numFmtId="0" fontId="3" fillId="0" borderId="3" xfId="26" applyFont="1" applyBorder="1" applyAlignment="1">
      <alignment horizontal="center" vertical="center"/>
    </xf>
    <xf numFmtId="49" fontId="15" fillId="0" borderId="0" xfId="26" applyNumberFormat="1" applyFont="1">
      <alignment vertical="center"/>
    </xf>
    <xf numFmtId="0" fontId="16" fillId="0" borderId="0" xfId="26" applyFont="1" applyAlignment="1">
      <alignment horizontal="left" vertical="center"/>
    </xf>
    <xf numFmtId="0" fontId="15" fillId="0" borderId="24" xfId="26" applyFont="1" applyBorder="1" applyAlignment="1">
      <alignment horizontal="center" vertical="center"/>
    </xf>
    <xf numFmtId="2" fontId="15" fillId="0" borderId="24" xfId="26" applyNumberFormat="1" applyFont="1" applyBorder="1" applyAlignment="1">
      <alignment horizontal="center" vertical="center"/>
    </xf>
    <xf numFmtId="49" fontId="15" fillId="0" borderId="0" xfId="26" applyNumberFormat="1" applyFont="1" applyAlignment="1">
      <alignment horizontal="left" vertical="center"/>
    </xf>
    <xf numFmtId="49" fontId="15" fillId="0" borderId="0" xfId="26" applyNumberFormat="1" applyFont="1" applyAlignment="1">
      <alignment horizontal="center" vertical="center"/>
    </xf>
    <xf numFmtId="0" fontId="15" fillId="0" borderId="0" xfId="26" applyFont="1" applyAlignment="1">
      <alignment horizontal="left" vertical="center"/>
    </xf>
    <xf numFmtId="57" fontId="17" fillId="0" borderId="0" xfId="26" applyNumberFormat="1" applyFont="1" applyAlignment="1">
      <alignment horizontal="center" vertical="center" shrinkToFit="1"/>
    </xf>
    <xf numFmtId="0" fontId="18" fillId="0" borderId="0" xfId="26" applyFont="1">
      <alignment vertical="center"/>
    </xf>
    <xf numFmtId="184" fontId="15" fillId="0" borderId="25" xfId="26" applyNumberFormat="1" applyFont="1" applyBorder="1" applyAlignment="1">
      <alignment horizontal="center" vertical="center" shrinkToFit="1"/>
    </xf>
    <xf numFmtId="57" fontId="16" fillId="0" borderId="0" xfId="26" applyNumberFormat="1" applyFont="1" applyAlignment="1">
      <alignment horizontal="center" vertical="center" shrinkToFit="1"/>
    </xf>
    <xf numFmtId="0" fontId="26" fillId="0" borderId="0" xfId="26" applyFont="1">
      <alignment vertical="center"/>
    </xf>
    <xf numFmtId="0" fontId="27" fillId="5" borderId="0" xfId="26" applyFont="1" applyFill="1">
      <alignment vertical="center"/>
    </xf>
    <xf numFmtId="0" fontId="28" fillId="5" borderId="0" xfId="26" applyFont="1" applyFill="1" applyAlignment="1">
      <alignment horizontal="center" vertical="center"/>
    </xf>
    <xf numFmtId="0" fontId="27" fillId="5" borderId="0" xfId="26" applyFont="1" applyFill="1" applyAlignment="1">
      <alignment horizontal="center" vertical="center"/>
    </xf>
    <xf numFmtId="0" fontId="16" fillId="6" borderId="3" xfId="26" applyFont="1" applyFill="1" applyBorder="1" applyAlignment="1">
      <alignment horizontal="center" vertical="center"/>
    </xf>
    <xf numFmtId="0" fontId="17" fillId="6" borderId="3" xfId="26" applyFont="1" applyFill="1" applyBorder="1" applyAlignment="1">
      <alignment horizontal="center" vertical="center"/>
    </xf>
    <xf numFmtId="183" fontId="16" fillId="4" borderId="21" xfId="26" applyNumberFormat="1" applyFont="1" applyFill="1" applyBorder="1" applyAlignment="1" applyProtection="1">
      <alignment horizontal="center" vertical="center" wrapText="1"/>
      <protection locked="0"/>
    </xf>
    <xf numFmtId="0" fontId="19" fillId="6" borderId="3" xfId="26" applyFont="1" applyFill="1" applyBorder="1" applyAlignment="1">
      <alignment horizontal="center" vertical="center"/>
    </xf>
    <xf numFmtId="184" fontId="16" fillId="0" borderId="22" xfId="26" applyNumberFormat="1" applyFont="1" applyBorder="1" applyAlignment="1">
      <alignment horizontal="center" vertical="center" shrinkToFit="1"/>
    </xf>
    <xf numFmtId="0" fontId="16" fillId="0" borderId="21" xfId="26" applyFont="1" applyBorder="1" applyAlignment="1">
      <alignment horizontal="center" vertical="center" wrapText="1"/>
    </xf>
    <xf numFmtId="0" fontId="3" fillId="4" borderId="3" xfId="26" applyFont="1" applyFill="1" applyBorder="1" applyAlignment="1" applyProtection="1">
      <alignment horizontal="center" vertical="center"/>
      <protection locked="0"/>
    </xf>
    <xf numFmtId="183" fontId="16" fillId="0" borderId="21" xfId="26" applyNumberFormat="1" applyFont="1" applyBorder="1" applyAlignment="1">
      <alignment horizontal="center" vertical="center" wrapText="1"/>
    </xf>
    <xf numFmtId="0" fontId="16" fillId="0" borderId="23" xfId="26" applyFont="1" applyBorder="1" applyAlignment="1">
      <alignment vertical="center" wrapText="1"/>
    </xf>
    <xf numFmtId="0" fontId="16" fillId="0" borderId="23" xfId="26" applyFont="1" applyBorder="1" applyAlignment="1">
      <alignment horizontal="center" vertical="center"/>
    </xf>
    <xf numFmtId="184" fontId="16" fillId="0" borderId="23" xfId="26" applyNumberFormat="1" applyFont="1" applyBorder="1" applyAlignment="1">
      <alignment horizontal="center" vertical="center" shrinkToFit="1"/>
    </xf>
    <xf numFmtId="38" fontId="16" fillId="0" borderId="23" xfId="16" applyFont="1" applyFill="1" applyBorder="1" applyAlignment="1">
      <alignment horizontal="right" vertical="center"/>
    </xf>
    <xf numFmtId="0" fontId="15" fillId="6" borderId="3" xfId="26" applyFont="1" applyFill="1" applyBorder="1" applyAlignment="1">
      <alignment horizontal="center" vertical="center"/>
    </xf>
    <xf numFmtId="38" fontId="16" fillId="6" borderId="3" xfId="16" applyFont="1" applyFill="1" applyBorder="1" applyAlignment="1">
      <alignment horizontal="right" vertical="center"/>
    </xf>
    <xf numFmtId="0" fontId="16" fillId="0" borderId="23" xfId="26" applyFont="1" applyBorder="1" applyAlignment="1">
      <alignment horizontal="center" vertical="center" wrapText="1"/>
    </xf>
    <xf numFmtId="0" fontId="16" fillId="0" borderId="3" xfId="26" applyFont="1" applyBorder="1" applyAlignment="1">
      <alignment horizontal="center" vertical="center" wrapText="1"/>
    </xf>
    <xf numFmtId="183" fontId="16" fillId="0" borderId="3" xfId="26" applyNumberFormat="1" applyFont="1" applyBorder="1" applyAlignment="1">
      <alignment horizontal="center" vertical="center" wrapText="1"/>
    </xf>
    <xf numFmtId="38" fontId="16" fillId="0" borderId="3" xfId="16" applyFont="1" applyFill="1" applyBorder="1" applyAlignment="1">
      <alignment horizontal="right" vertical="center"/>
    </xf>
    <xf numFmtId="0" fontId="3" fillId="0" borderId="23" xfId="26" applyFont="1" applyBorder="1" applyAlignment="1">
      <alignment horizontal="center" vertical="center"/>
    </xf>
    <xf numFmtId="0" fontId="15" fillId="0" borderId="23" xfId="26" applyFont="1" applyBorder="1" applyAlignment="1">
      <alignment horizontal="center" vertical="center"/>
    </xf>
    <xf numFmtId="0" fontId="3" fillId="0" borderId="0" xfId="26" applyFont="1" applyAlignment="1">
      <alignment horizontal="right" vertical="center"/>
    </xf>
    <xf numFmtId="0" fontId="20" fillId="0" borderId="0" xfId="0" applyFont="1">
      <alignment vertical="center"/>
    </xf>
    <xf numFmtId="0" fontId="31" fillId="0" borderId="0" xfId="0" applyFont="1">
      <alignment vertical="center"/>
    </xf>
    <xf numFmtId="4" fontId="31" fillId="3" borderId="7" xfId="14" applyNumberFormat="1" applyFont="1" applyFill="1" applyBorder="1" applyAlignment="1" applyProtection="1">
      <alignment horizontal="right" vertical="center" indent="1"/>
      <protection locked="0"/>
    </xf>
    <xf numFmtId="4" fontId="31" fillId="3" borderId="3" xfId="14" applyNumberFormat="1" applyFont="1" applyFill="1" applyBorder="1" applyAlignment="1" applyProtection="1">
      <alignment horizontal="right" vertical="center" indent="1"/>
      <protection locked="0"/>
    </xf>
    <xf numFmtId="4" fontId="31" fillId="3" borderId="10" xfId="14" applyNumberFormat="1" applyFont="1" applyFill="1" applyBorder="1" applyAlignment="1" applyProtection="1">
      <alignment horizontal="right" vertical="center" indent="1"/>
      <protection locked="0"/>
    </xf>
    <xf numFmtId="177" fontId="31" fillId="4" borderId="31" xfId="16" applyNumberFormat="1" applyFont="1" applyFill="1" applyBorder="1" applyAlignment="1" applyProtection="1">
      <alignment horizontal="right" vertical="center" indent="1" shrinkToFit="1"/>
      <protection locked="0"/>
    </xf>
    <xf numFmtId="177" fontId="31" fillId="4" borderId="8" xfId="16" applyNumberFormat="1" applyFont="1" applyFill="1" applyBorder="1" applyAlignment="1" applyProtection="1">
      <alignment horizontal="right" vertical="center" indent="1" shrinkToFit="1"/>
      <protection locked="0"/>
    </xf>
    <xf numFmtId="177" fontId="31" fillId="4" borderId="33" xfId="16" applyNumberFormat="1" applyFont="1" applyFill="1" applyBorder="1" applyAlignment="1" applyProtection="1">
      <alignment horizontal="right" vertical="center" indent="1" shrinkToFit="1"/>
      <protection locked="0"/>
    </xf>
    <xf numFmtId="177" fontId="31" fillId="4" borderId="9" xfId="16" applyNumberFormat="1" applyFont="1" applyFill="1" applyBorder="1" applyAlignment="1" applyProtection="1">
      <alignment horizontal="right" vertical="center" indent="1" shrinkToFit="1"/>
      <protection locked="0"/>
    </xf>
    <xf numFmtId="177" fontId="31" fillId="4" borderId="34" xfId="16" applyNumberFormat="1" applyFont="1" applyFill="1" applyBorder="1" applyAlignment="1" applyProtection="1">
      <alignment horizontal="right" vertical="center" indent="1" shrinkToFit="1"/>
      <protection locked="0"/>
    </xf>
    <xf numFmtId="177" fontId="31" fillId="4" borderId="11" xfId="16" applyNumberFormat="1" applyFont="1" applyFill="1" applyBorder="1" applyAlignment="1" applyProtection="1">
      <alignment horizontal="right" vertical="center" indent="1" shrinkToFit="1"/>
      <protection locked="0"/>
    </xf>
    <xf numFmtId="187" fontId="31" fillId="10" borderId="45" xfId="14" applyNumberFormat="1" applyFont="1" applyFill="1" applyBorder="1" applyAlignment="1" applyProtection="1">
      <alignment horizontal="right" vertical="center" indent="1"/>
    </xf>
    <xf numFmtId="188" fontId="31" fillId="10" borderId="3" xfId="14" applyNumberFormat="1" applyFont="1" applyFill="1" applyBorder="1" applyAlignment="1" applyProtection="1">
      <alignment horizontal="right" vertical="center" indent="1"/>
    </xf>
    <xf numFmtId="187" fontId="31" fillId="10" borderId="3" xfId="14" applyNumberFormat="1" applyFont="1" applyFill="1" applyBorder="1" applyAlignment="1" applyProtection="1">
      <alignment horizontal="right" vertical="center" indent="1"/>
    </xf>
    <xf numFmtId="189" fontId="31" fillId="10" borderId="23" xfId="14" quotePrefix="1" applyNumberFormat="1" applyFont="1" applyFill="1" applyBorder="1" applyAlignment="1" applyProtection="1">
      <alignment horizontal="center" vertical="center"/>
    </xf>
    <xf numFmtId="180" fontId="31" fillId="10" borderId="23" xfId="14" applyNumberFormat="1" applyFont="1" applyFill="1" applyBorder="1" applyAlignment="1" applyProtection="1">
      <alignment horizontal="right" vertical="center" indent="1"/>
    </xf>
    <xf numFmtId="0" fontId="32" fillId="0" borderId="0" xfId="0" applyFont="1" applyProtection="1">
      <alignment vertical="center"/>
      <protection locked="0"/>
    </xf>
    <xf numFmtId="0" fontId="31" fillId="0" borderId="0" xfId="0" applyFont="1" applyAlignment="1" applyProtection="1">
      <alignment vertical="top"/>
      <protection locked="0"/>
    </xf>
    <xf numFmtId="0" fontId="33" fillId="0" borderId="0" xfId="0" applyFont="1" applyProtection="1">
      <alignment vertical="center"/>
      <protection locked="0"/>
    </xf>
    <xf numFmtId="0" fontId="31" fillId="0" borderId="0" xfId="0" applyFont="1" applyAlignment="1" applyProtection="1">
      <alignment horizontal="right" vertical="center"/>
      <protection locked="0"/>
    </xf>
    <xf numFmtId="0" fontId="21" fillId="0" borderId="0" xfId="21" applyAlignment="1" applyProtection="1">
      <alignment horizontal="right" vertical="center"/>
      <protection locked="0"/>
    </xf>
    <xf numFmtId="0" fontId="31" fillId="0" borderId="0" xfId="21" applyFont="1" applyProtection="1">
      <alignment vertical="center"/>
      <protection locked="0"/>
    </xf>
    <xf numFmtId="0" fontId="34" fillId="0" borderId="0" xfId="0" applyFont="1" applyProtection="1">
      <alignment vertical="center"/>
      <protection locked="0"/>
    </xf>
    <xf numFmtId="0" fontId="31" fillId="0" borderId="0" xfId="0" applyFont="1" applyProtection="1">
      <alignment vertical="center"/>
      <protection locked="0"/>
    </xf>
    <xf numFmtId="0" fontId="35" fillId="0" borderId="0" xfId="0" applyFont="1" applyProtection="1">
      <alignment vertical="center"/>
      <protection locked="0"/>
    </xf>
    <xf numFmtId="190" fontId="31" fillId="4" borderId="5" xfId="28" quotePrefix="1" applyNumberFormat="1" applyFont="1" applyFill="1" applyBorder="1" applyAlignment="1" applyProtection="1">
      <alignment horizontal="center" vertical="center" wrapText="1"/>
      <protection locked="0"/>
    </xf>
    <xf numFmtId="180" fontId="31" fillId="3" borderId="8" xfId="14" applyNumberFormat="1" applyFont="1" applyFill="1" applyBorder="1" applyAlignment="1" applyProtection="1">
      <alignment horizontal="right" vertical="center" indent="1"/>
      <protection locked="0"/>
    </xf>
    <xf numFmtId="190" fontId="31" fillId="4" borderId="28" xfId="28" quotePrefix="1" applyNumberFormat="1" applyFont="1" applyFill="1" applyBorder="1" applyAlignment="1" applyProtection="1">
      <alignment horizontal="center" vertical="center" wrapText="1"/>
      <protection locked="0"/>
    </xf>
    <xf numFmtId="180" fontId="31" fillId="3" borderId="9" xfId="14" applyNumberFormat="1" applyFont="1" applyFill="1" applyBorder="1" applyAlignment="1" applyProtection="1">
      <alignment horizontal="right" vertical="center" indent="1"/>
      <protection locked="0"/>
    </xf>
    <xf numFmtId="0" fontId="38" fillId="0" borderId="0" xfId="21" applyFont="1" applyProtection="1">
      <alignment vertical="center"/>
      <protection locked="0"/>
    </xf>
    <xf numFmtId="190" fontId="31" fillId="4" borderId="6" xfId="28" quotePrefix="1" applyNumberFormat="1" applyFont="1" applyFill="1" applyBorder="1" applyAlignment="1" applyProtection="1">
      <alignment horizontal="center" vertical="center" wrapText="1"/>
      <protection locked="0"/>
    </xf>
    <xf numFmtId="180" fontId="31" fillId="3" borderId="11" xfId="14" applyNumberFormat="1" applyFont="1" applyFill="1" applyBorder="1" applyAlignment="1" applyProtection="1">
      <alignment horizontal="right" vertical="center" indent="1"/>
      <protection locked="0"/>
    </xf>
    <xf numFmtId="0" fontId="35" fillId="0" borderId="0" xfId="21" applyFont="1" applyProtection="1">
      <alignment vertical="center"/>
      <protection locked="0"/>
    </xf>
    <xf numFmtId="0" fontId="31" fillId="0" borderId="0" xfId="28" applyFont="1" applyAlignment="1" applyProtection="1">
      <alignment horizontal="distributed" vertical="center"/>
      <protection locked="0"/>
    </xf>
    <xf numFmtId="4" fontId="31" fillId="0" borderId="0" xfId="28" applyNumberFormat="1" applyFont="1" applyAlignment="1" applyProtection="1">
      <alignment horizontal="right" vertical="center" indent="1"/>
      <protection locked="0"/>
    </xf>
    <xf numFmtId="187" fontId="31" fillId="0" borderId="0" xfId="28" applyNumberFormat="1" applyFont="1" applyAlignment="1" applyProtection="1">
      <alignment horizontal="center" vertical="center"/>
      <protection locked="0"/>
    </xf>
    <xf numFmtId="0" fontId="31" fillId="4" borderId="0" xfId="21" applyFont="1" applyFill="1" applyAlignment="1" applyProtection="1">
      <alignment horizontal="left" vertical="center"/>
      <protection locked="0"/>
    </xf>
    <xf numFmtId="0" fontId="31" fillId="0" borderId="0" xfId="28" applyFont="1" applyAlignment="1" applyProtection="1">
      <alignment horizontal="center" vertical="center"/>
      <protection locked="0"/>
    </xf>
    <xf numFmtId="0" fontId="31" fillId="0" borderId="0" xfId="28" applyFont="1" applyAlignment="1" applyProtection="1">
      <alignment horizontal="left" vertical="center" indent="4"/>
      <protection locked="0"/>
    </xf>
    <xf numFmtId="40" fontId="31" fillId="4" borderId="3" xfId="12" applyNumberFormat="1" applyFont="1" applyFill="1" applyBorder="1" applyAlignment="1" applyProtection="1">
      <alignment horizontal="left" vertical="center" indent="4"/>
      <protection locked="0"/>
    </xf>
    <xf numFmtId="0" fontId="31" fillId="0" borderId="0" xfId="28" applyFont="1" applyAlignment="1" applyProtection="1">
      <alignment vertical="center"/>
      <protection locked="0"/>
    </xf>
    <xf numFmtId="0" fontId="31" fillId="0" borderId="0" xfId="28" applyFont="1" applyAlignment="1" applyProtection="1">
      <alignment horizontal="left" vertical="center"/>
      <protection locked="0"/>
    </xf>
    <xf numFmtId="0" fontId="31" fillId="0" borderId="20" xfId="21" applyFont="1" applyBorder="1" applyProtection="1">
      <alignment vertical="center"/>
      <protection locked="0"/>
    </xf>
    <xf numFmtId="4" fontId="31" fillId="10" borderId="3" xfId="28" applyNumberFormat="1" applyFont="1" applyFill="1" applyBorder="1" applyAlignment="1">
      <alignment horizontal="right" vertical="center" indent="1"/>
    </xf>
    <xf numFmtId="40" fontId="31" fillId="10" borderId="3" xfId="12" applyNumberFormat="1" applyFont="1" applyFill="1" applyBorder="1" applyAlignment="1" applyProtection="1">
      <alignment horizontal="right" vertical="center" indent="1"/>
    </xf>
    <xf numFmtId="0" fontId="21" fillId="0" borderId="0" xfId="21" applyProtection="1">
      <alignment vertical="center"/>
      <protection locked="0"/>
    </xf>
    <xf numFmtId="0" fontId="44" fillId="0" borderId="0" xfId="21" applyFont="1" applyAlignment="1" applyProtection="1">
      <alignment horizontal="center" vertical="center"/>
      <protection locked="0"/>
    </xf>
    <xf numFmtId="0" fontId="36" fillId="10" borderId="3" xfId="0" applyFont="1" applyFill="1" applyBorder="1" applyAlignment="1" applyProtection="1">
      <alignment horizontal="center" vertical="center" wrapText="1"/>
      <protection locked="0"/>
    </xf>
    <xf numFmtId="190" fontId="21" fillId="4" borderId="31" xfId="21" quotePrefix="1" applyNumberFormat="1" applyFill="1" applyBorder="1" applyAlignment="1" applyProtection="1">
      <alignment horizontal="center" vertical="center"/>
      <protection locked="0"/>
    </xf>
    <xf numFmtId="1" fontId="29" fillId="4" borderId="32" xfId="21" applyNumberFormat="1" applyFont="1" applyFill="1" applyBorder="1" applyAlignment="1" applyProtection="1">
      <alignment horizontal="right" vertical="center" indent="1"/>
      <protection locked="0"/>
    </xf>
    <xf numFmtId="177" fontId="29" fillId="4" borderId="32" xfId="17" applyNumberFormat="1" applyFont="1" applyFill="1" applyBorder="1" applyAlignment="1" applyProtection="1">
      <alignment horizontal="right" vertical="center" indent="1"/>
      <protection locked="0"/>
    </xf>
    <xf numFmtId="190" fontId="21" fillId="4" borderId="33" xfId="21" quotePrefix="1" applyNumberFormat="1" applyFill="1" applyBorder="1" applyAlignment="1" applyProtection="1">
      <alignment horizontal="center" vertical="center"/>
      <protection locked="0"/>
    </xf>
    <xf numFmtId="1" fontId="29" fillId="4" borderId="4" xfId="21" applyNumberFormat="1" applyFont="1" applyFill="1" applyBorder="1" applyAlignment="1" applyProtection="1">
      <alignment horizontal="right" vertical="center" indent="1"/>
      <protection locked="0"/>
    </xf>
    <xf numFmtId="177" fontId="29" fillId="4" borderId="4" xfId="17" applyNumberFormat="1" applyFont="1" applyFill="1" applyBorder="1" applyAlignment="1" applyProtection="1">
      <alignment horizontal="right" vertical="center" indent="1"/>
      <protection locked="0"/>
    </xf>
    <xf numFmtId="190" fontId="21" fillId="4" borderId="34" xfId="21" quotePrefix="1" applyNumberFormat="1" applyFill="1" applyBorder="1" applyAlignment="1" applyProtection="1">
      <alignment horizontal="center" vertical="center"/>
      <protection locked="0"/>
    </xf>
    <xf numFmtId="1" fontId="29" fillId="4" borderId="35" xfId="21" applyNumberFormat="1" applyFont="1" applyFill="1" applyBorder="1" applyAlignment="1" applyProtection="1">
      <alignment horizontal="right" vertical="center" indent="1"/>
      <protection locked="0"/>
    </xf>
    <xf numFmtId="177" fontId="29" fillId="4" borderId="35" xfId="17" applyNumberFormat="1" applyFont="1" applyFill="1" applyBorder="1" applyAlignment="1" applyProtection="1">
      <alignment horizontal="right" vertical="center" indent="1"/>
      <protection locked="0"/>
    </xf>
    <xf numFmtId="0" fontId="47" fillId="0" borderId="0" xfId="21" applyFont="1" applyProtection="1">
      <alignment vertical="center"/>
      <protection locked="0"/>
    </xf>
    <xf numFmtId="0" fontId="47" fillId="0" borderId="0" xfId="21" applyFont="1" applyAlignment="1" applyProtection="1">
      <alignment horizontal="center" vertical="center"/>
      <protection locked="0"/>
    </xf>
    <xf numFmtId="0" fontId="21" fillId="0" borderId="0" xfId="21" applyAlignment="1" applyProtection="1">
      <alignment horizontal="center" vertical="center"/>
      <protection locked="0"/>
    </xf>
    <xf numFmtId="0" fontId="21" fillId="0" borderId="36" xfId="21" applyBorder="1" applyAlignment="1" applyProtection="1">
      <alignment horizontal="right" vertical="center" shrinkToFit="1"/>
      <protection locked="0"/>
    </xf>
    <xf numFmtId="177" fontId="21" fillId="0" borderId="0" xfId="17" applyNumberFormat="1" applyFont="1" applyFill="1" applyBorder="1" applyAlignment="1" applyProtection="1">
      <alignment horizontal="right" vertical="center" indent="1"/>
      <protection locked="0"/>
    </xf>
    <xf numFmtId="0" fontId="21" fillId="10" borderId="20" xfId="21" applyFill="1" applyBorder="1" applyAlignment="1">
      <alignment horizontal="right" vertical="center"/>
    </xf>
    <xf numFmtId="38" fontId="21" fillId="10" borderId="20" xfId="12" applyFont="1" applyFill="1" applyBorder="1" applyAlignment="1" applyProtection="1">
      <alignment horizontal="center" vertical="center"/>
    </xf>
    <xf numFmtId="38" fontId="21" fillId="10" borderId="0" xfId="21" applyNumberFormat="1" applyFill="1">
      <alignment vertical="center"/>
    </xf>
    <xf numFmtId="0" fontId="35" fillId="10" borderId="35" xfId="21" applyFont="1" applyFill="1" applyBorder="1" applyAlignment="1">
      <alignment horizontal="center" vertical="center"/>
    </xf>
    <xf numFmtId="1" fontId="35" fillId="10" borderId="35" xfId="21" applyNumberFormat="1" applyFont="1" applyFill="1" applyBorder="1" applyAlignment="1">
      <alignment horizontal="right" vertical="center" indent="1"/>
    </xf>
    <xf numFmtId="177" fontId="35" fillId="10" borderId="10" xfId="17" applyNumberFormat="1" applyFont="1" applyFill="1" applyBorder="1" applyAlignment="1" applyProtection="1">
      <alignment horizontal="right" vertical="center" indent="1"/>
    </xf>
    <xf numFmtId="177" fontId="35" fillId="10" borderId="21" xfId="17" applyNumberFormat="1" applyFont="1" applyFill="1" applyBorder="1" applyAlignment="1" applyProtection="1">
      <alignment horizontal="right" vertical="center" indent="1"/>
    </xf>
    <xf numFmtId="177" fontId="35" fillId="10" borderId="10" xfId="16" applyNumberFormat="1" applyFont="1" applyFill="1" applyBorder="1" applyAlignment="1" applyProtection="1">
      <alignment horizontal="right" vertical="center" indent="1" shrinkToFit="1"/>
    </xf>
    <xf numFmtId="177" fontId="29" fillId="10" borderId="28" xfId="17" applyNumberFormat="1" applyFont="1" applyFill="1" applyBorder="1" applyAlignment="1" applyProtection="1">
      <alignment horizontal="right" vertical="center" indent="1"/>
    </xf>
    <xf numFmtId="0" fontId="21" fillId="10" borderId="32" xfId="21" quotePrefix="1" applyFill="1" applyBorder="1" applyAlignment="1">
      <alignment horizontal="right" vertical="center"/>
    </xf>
    <xf numFmtId="1" fontId="29" fillId="10" borderId="32" xfId="21" applyNumberFormat="1" applyFont="1" applyFill="1" applyBorder="1" applyAlignment="1">
      <alignment horizontal="right" vertical="center" indent="1"/>
    </xf>
    <xf numFmtId="177" fontId="29" fillId="10" borderId="7" xfId="17" applyNumberFormat="1" applyFont="1" applyFill="1" applyBorder="1" applyAlignment="1" applyProtection="1">
      <alignment horizontal="right" vertical="center" indent="1"/>
    </xf>
    <xf numFmtId="40" fontId="29" fillId="10" borderId="23" xfId="17" applyNumberFormat="1" applyFont="1" applyFill="1" applyBorder="1" applyAlignment="1" applyProtection="1">
      <alignment horizontal="right" vertical="center" indent="1"/>
    </xf>
    <xf numFmtId="1" fontId="29" fillId="10" borderId="26" xfId="21" applyNumberFormat="1" applyFont="1" applyFill="1" applyBorder="1" applyAlignment="1">
      <alignment horizontal="right" vertical="center" indent="1"/>
    </xf>
    <xf numFmtId="178" fontId="21" fillId="10" borderId="3" xfId="21" applyNumberFormat="1" applyFill="1" applyBorder="1" applyAlignment="1">
      <alignment horizontal="right" vertical="center" indent="1"/>
    </xf>
    <xf numFmtId="0" fontId="21" fillId="10" borderId="24" xfId="21" applyFill="1" applyBorder="1" applyAlignment="1">
      <alignment horizontal="center" vertical="center"/>
    </xf>
    <xf numFmtId="177" fontId="21" fillId="10" borderId="24" xfId="17" applyNumberFormat="1" applyFont="1" applyFill="1" applyBorder="1" applyAlignment="1" applyProtection="1">
      <alignment horizontal="right" vertical="center" indent="1"/>
    </xf>
    <xf numFmtId="0" fontId="33" fillId="0" borderId="0" xfId="0" applyFont="1" applyAlignment="1" applyProtection="1">
      <alignment vertical="top"/>
      <protection locked="0"/>
    </xf>
    <xf numFmtId="0" fontId="31" fillId="0" borderId="0" xfId="0" applyFont="1" applyAlignment="1" applyProtection="1">
      <alignment horizontal="right" vertical="top"/>
      <protection locked="0"/>
    </xf>
    <xf numFmtId="0" fontId="39" fillId="0" borderId="0" xfId="0" applyFont="1" applyAlignment="1" applyProtection="1">
      <alignment horizontal="center" vertical="top"/>
      <protection locked="0"/>
    </xf>
    <xf numFmtId="0" fontId="21" fillId="0" borderId="0" xfId="21" applyAlignment="1" applyProtection="1">
      <alignment horizontal="left" vertical="center"/>
      <protection locked="0"/>
    </xf>
    <xf numFmtId="0" fontId="35" fillId="10" borderId="3" xfId="0" applyFont="1" applyFill="1" applyBorder="1" applyAlignment="1" applyProtection="1">
      <alignment vertical="top" wrapText="1"/>
      <protection locked="0"/>
    </xf>
    <xf numFmtId="0" fontId="31" fillId="4" borderId="3" xfId="0" applyFont="1" applyFill="1" applyBorder="1" applyAlignment="1" applyProtection="1">
      <alignment vertical="top" wrapText="1"/>
      <protection locked="0"/>
    </xf>
    <xf numFmtId="0" fontId="50" fillId="4" borderId="3" xfId="0" applyFont="1" applyFill="1" applyBorder="1" applyAlignment="1" applyProtection="1">
      <alignment horizontal="left" vertical="top" wrapText="1" indent="1"/>
      <protection locked="0"/>
    </xf>
    <xf numFmtId="40" fontId="39" fillId="4" borderId="3" xfId="12" applyNumberFormat="1" applyFont="1" applyFill="1" applyBorder="1" applyAlignment="1" applyProtection="1">
      <alignment horizontal="center" vertical="top" wrapText="1"/>
      <protection locked="0"/>
    </xf>
    <xf numFmtId="38" fontId="39" fillId="4" borderId="3" xfId="12" applyFont="1" applyFill="1" applyBorder="1" applyAlignment="1" applyProtection="1">
      <alignment horizontal="center" vertical="top" wrapText="1"/>
      <protection locked="0"/>
    </xf>
    <xf numFmtId="0" fontId="31" fillId="4" borderId="3" xfId="0" applyFont="1" applyFill="1" applyBorder="1" applyAlignment="1" applyProtection="1">
      <alignment vertical="top"/>
      <protection locked="0"/>
    </xf>
    <xf numFmtId="0" fontId="35" fillId="0" borderId="0" xfId="0" applyFont="1" applyAlignment="1" applyProtection="1">
      <alignment vertical="top"/>
      <protection locked="0"/>
    </xf>
    <xf numFmtId="0" fontId="35" fillId="10" borderId="3" xfId="0" applyFont="1" applyFill="1" applyBorder="1" applyAlignment="1">
      <alignment vertical="top" wrapText="1"/>
    </xf>
    <xf numFmtId="0" fontId="49" fillId="10" borderId="3" xfId="0" applyFont="1" applyFill="1" applyBorder="1" applyAlignment="1">
      <alignment horizontal="left" vertical="top" wrapText="1" indent="1"/>
    </xf>
    <xf numFmtId="0" fontId="38" fillId="10" borderId="3" xfId="0" applyFont="1" applyFill="1" applyBorder="1" applyAlignment="1">
      <alignment horizontal="center" vertical="top" wrapText="1"/>
    </xf>
    <xf numFmtId="3" fontId="38" fillId="10" borderId="3" xfId="0" applyNumberFormat="1" applyFont="1" applyFill="1" applyBorder="1" applyAlignment="1">
      <alignment horizontal="center" vertical="top" wrapText="1"/>
    </xf>
    <xf numFmtId="0" fontId="35" fillId="10" borderId="3" xfId="0" applyFont="1" applyFill="1" applyBorder="1" applyAlignment="1">
      <alignment vertical="top"/>
    </xf>
    <xf numFmtId="0" fontId="51" fillId="0" borderId="0" xfId="0" applyFont="1" applyProtection="1">
      <alignment vertical="center"/>
      <protection locked="0"/>
    </xf>
    <xf numFmtId="0" fontId="31" fillId="4" borderId="41" xfId="0" applyFont="1" applyFill="1" applyBorder="1" applyAlignment="1" applyProtection="1">
      <alignment horizontal="center" vertical="top"/>
      <protection locked="0"/>
    </xf>
    <xf numFmtId="14" fontId="31" fillId="4" borderId="42" xfId="0" applyNumberFormat="1" applyFont="1" applyFill="1" applyBorder="1" applyAlignment="1" applyProtection="1">
      <alignment horizontal="center" vertical="top" shrinkToFit="1"/>
      <protection locked="0"/>
    </xf>
    <xf numFmtId="14" fontId="31" fillId="4" borderId="47" xfId="0" applyNumberFormat="1" applyFont="1" applyFill="1" applyBorder="1" applyAlignment="1" applyProtection="1">
      <alignment horizontal="center" vertical="top" shrinkToFit="1"/>
      <protection locked="0"/>
    </xf>
    <xf numFmtId="0" fontId="31" fillId="4" borderId="39" xfId="0" applyFont="1" applyFill="1" applyBorder="1" applyAlignment="1" applyProtection="1">
      <alignment horizontal="center" vertical="top"/>
      <protection locked="0"/>
    </xf>
    <xf numFmtId="14" fontId="31" fillId="4" borderId="37" xfId="0" applyNumberFormat="1" applyFont="1" applyFill="1" applyBorder="1" applyAlignment="1" applyProtection="1">
      <alignment horizontal="center" vertical="top" shrinkToFit="1"/>
      <protection locked="0"/>
    </xf>
    <xf numFmtId="14" fontId="31" fillId="4" borderId="49" xfId="0" applyNumberFormat="1" applyFont="1" applyFill="1" applyBorder="1" applyAlignment="1" applyProtection="1">
      <alignment horizontal="center" vertical="top" shrinkToFit="1"/>
      <protection locked="0"/>
    </xf>
    <xf numFmtId="0" fontId="31" fillId="4" borderId="43" xfId="0" applyFont="1" applyFill="1" applyBorder="1" applyAlignment="1" applyProtection="1">
      <alignment horizontal="center" vertical="top"/>
      <protection locked="0"/>
    </xf>
    <xf numFmtId="0" fontId="31" fillId="4" borderId="21" xfId="0" applyFont="1" applyFill="1" applyBorder="1" applyAlignment="1" applyProtection="1">
      <alignment horizontal="left" vertical="top" wrapText="1" indent="3"/>
      <protection locked="0"/>
    </xf>
    <xf numFmtId="14" fontId="31" fillId="4" borderId="38" xfId="0" applyNumberFormat="1" applyFont="1" applyFill="1" applyBorder="1" applyAlignment="1" applyProtection="1">
      <alignment horizontal="center" vertical="top" shrinkToFit="1"/>
      <protection locked="0"/>
    </xf>
    <xf numFmtId="14" fontId="31" fillId="4" borderId="47" xfId="0" applyNumberFormat="1" applyFont="1" applyFill="1" applyBorder="1" applyAlignment="1" applyProtection="1">
      <alignment horizontal="left" vertical="top" shrinkToFit="1"/>
      <protection locked="0"/>
    </xf>
    <xf numFmtId="14" fontId="31" fillId="4" borderId="49" xfId="0" applyNumberFormat="1" applyFont="1" applyFill="1" applyBorder="1" applyAlignment="1" applyProtection="1">
      <alignment horizontal="left" vertical="top" shrinkToFit="1"/>
      <protection locked="0"/>
    </xf>
    <xf numFmtId="0" fontId="31" fillId="4" borderId="28" xfId="0" applyFont="1" applyFill="1" applyBorder="1" applyAlignment="1" applyProtection="1">
      <alignment horizontal="center" vertical="top"/>
      <protection locked="0"/>
    </xf>
    <xf numFmtId="0" fontId="31" fillId="4" borderId="21" xfId="0" applyFont="1" applyFill="1" applyBorder="1" applyAlignment="1" applyProtection="1">
      <alignment horizontal="left" vertical="top" wrapText="1" indent="3" shrinkToFit="1"/>
      <protection locked="0"/>
    </xf>
    <xf numFmtId="0" fontId="31" fillId="4" borderId="23" xfId="0" applyFont="1" applyFill="1" applyBorder="1" applyAlignment="1" applyProtection="1">
      <alignment horizontal="center" vertical="top" shrinkToFit="1"/>
      <protection locked="0"/>
    </xf>
    <xf numFmtId="0" fontId="31" fillId="4" borderId="23" xfId="0" applyFont="1" applyFill="1" applyBorder="1" applyAlignment="1" applyProtection="1">
      <alignment horizontal="center" vertical="top" wrapText="1" shrinkToFit="1"/>
      <protection locked="0"/>
    </xf>
    <xf numFmtId="0" fontId="31" fillId="4" borderId="45" xfId="0" applyFont="1" applyFill="1" applyBorder="1" applyAlignment="1" applyProtection="1">
      <alignment horizontal="center" vertical="top" shrinkToFit="1"/>
      <protection locked="0"/>
    </xf>
    <xf numFmtId="0" fontId="31" fillId="4" borderId="6" xfId="0" applyFont="1" applyFill="1" applyBorder="1" applyAlignment="1" applyProtection="1">
      <alignment horizontal="center" vertical="top"/>
      <protection locked="0"/>
    </xf>
    <xf numFmtId="0" fontId="31" fillId="4" borderId="10" xfId="0" applyFont="1" applyFill="1" applyBorder="1" applyAlignment="1" applyProtection="1">
      <alignment horizontal="left" vertical="top" indent="3" shrinkToFit="1"/>
      <protection locked="0"/>
    </xf>
    <xf numFmtId="14" fontId="31" fillId="4" borderId="10" xfId="0" applyNumberFormat="1" applyFont="1" applyFill="1" applyBorder="1" applyAlignment="1" applyProtection="1">
      <alignment horizontal="center" vertical="top" shrinkToFit="1"/>
      <protection locked="0"/>
    </xf>
    <xf numFmtId="14" fontId="31" fillId="4" borderId="45" xfId="0" applyNumberFormat="1" applyFont="1" applyFill="1" applyBorder="1" applyAlignment="1" applyProtection="1">
      <alignment horizontal="center" vertical="top" shrinkToFit="1"/>
      <protection locked="0"/>
    </xf>
    <xf numFmtId="0" fontId="31" fillId="0" borderId="0" xfId="0" applyFont="1" applyAlignment="1" applyProtection="1">
      <alignment horizontal="center" vertical="top"/>
      <protection locked="0"/>
    </xf>
    <xf numFmtId="0" fontId="52" fillId="0" borderId="0" xfId="0" applyFont="1" applyAlignment="1" applyProtection="1">
      <alignment horizontal="left" vertical="top"/>
      <protection locked="0"/>
    </xf>
    <xf numFmtId="0" fontId="31" fillId="10" borderId="27" xfId="0" applyFont="1" applyFill="1" applyBorder="1" applyAlignment="1">
      <alignment vertical="top"/>
    </xf>
    <xf numFmtId="0" fontId="31" fillId="10" borderId="30" xfId="0" applyFont="1" applyFill="1" applyBorder="1" applyAlignment="1">
      <alignment vertical="top"/>
    </xf>
    <xf numFmtId="0" fontId="31" fillId="10" borderId="26" xfId="0" applyFont="1" applyFill="1" applyBorder="1" applyAlignment="1">
      <alignment vertical="top"/>
    </xf>
    <xf numFmtId="0" fontId="31" fillId="10" borderId="4" xfId="0" applyFont="1" applyFill="1" applyBorder="1" applyAlignment="1">
      <alignment vertical="top"/>
    </xf>
    <xf numFmtId="14" fontId="31" fillId="10" borderId="40" xfId="0" applyNumberFormat="1" applyFont="1" applyFill="1" applyBorder="1" applyAlignment="1">
      <alignment horizontal="center" vertical="top" shrinkToFit="1"/>
    </xf>
    <xf numFmtId="0" fontId="31" fillId="10" borderId="22" xfId="0" applyFont="1" applyFill="1" applyBorder="1" applyAlignment="1">
      <alignment horizontal="center" vertical="top" shrinkToFit="1"/>
    </xf>
    <xf numFmtId="14" fontId="31" fillId="10" borderId="21" xfId="0" applyNumberFormat="1" applyFont="1" applyFill="1" applyBorder="1" applyAlignment="1">
      <alignment horizontal="center" vertical="top" shrinkToFit="1"/>
    </xf>
    <xf numFmtId="0" fontId="31" fillId="10" borderId="23" xfId="0" applyFont="1" applyFill="1" applyBorder="1" applyAlignment="1">
      <alignment horizontal="center" vertical="top" shrinkToFit="1"/>
    </xf>
    <xf numFmtId="0" fontId="31" fillId="10" borderId="21" xfId="0" applyFont="1" applyFill="1" applyBorder="1" applyAlignment="1">
      <alignment horizontal="center" vertical="top" shrinkToFit="1"/>
    </xf>
    <xf numFmtId="14" fontId="31" fillId="10" borderId="22" xfId="0" applyNumberFormat="1" applyFont="1" applyFill="1" applyBorder="1" applyAlignment="1">
      <alignment horizontal="center" vertical="top" shrinkToFit="1"/>
    </xf>
    <xf numFmtId="0" fontId="31" fillId="10" borderId="40" xfId="0" applyFont="1" applyFill="1" applyBorder="1" applyAlignment="1">
      <alignment horizontal="center" vertical="top" shrinkToFit="1"/>
    </xf>
    <xf numFmtId="0" fontId="31" fillId="10" borderId="3" xfId="0" applyFont="1" applyFill="1" applyBorder="1" applyAlignment="1">
      <alignment horizontal="center" vertical="top" shrinkToFit="1"/>
    </xf>
    <xf numFmtId="0" fontId="31" fillId="10" borderId="9" xfId="0" applyFont="1" applyFill="1" applyBorder="1" applyAlignment="1">
      <alignment horizontal="center" vertical="top" shrinkToFit="1"/>
    </xf>
    <xf numFmtId="14" fontId="31" fillId="10" borderId="10" xfId="0" applyNumberFormat="1" applyFont="1" applyFill="1" applyBorder="1" applyAlignment="1">
      <alignment horizontal="center" vertical="top" shrinkToFit="1"/>
    </xf>
    <xf numFmtId="14" fontId="31" fillId="10" borderId="11" xfId="0" applyNumberFormat="1" applyFont="1" applyFill="1" applyBorder="1" applyAlignment="1">
      <alignment horizontal="center" vertical="top" shrinkToFit="1"/>
    </xf>
    <xf numFmtId="0" fontId="31" fillId="10" borderId="40" xfId="0" applyFont="1" applyFill="1" applyBorder="1" applyAlignment="1">
      <alignment vertical="top" shrinkToFit="1"/>
    </xf>
    <xf numFmtId="0" fontId="31" fillId="10" borderId="23" xfId="0" applyFont="1" applyFill="1" applyBorder="1" applyAlignment="1">
      <alignment vertical="top" shrinkToFit="1"/>
    </xf>
    <xf numFmtId="57" fontId="31" fillId="10" borderId="21" xfId="0" applyNumberFormat="1" applyFont="1" applyFill="1" applyBorder="1" applyAlignment="1">
      <alignment horizontal="center" vertical="top" shrinkToFit="1"/>
    </xf>
    <xf numFmtId="0" fontId="31" fillId="0" borderId="0" xfId="0" applyFont="1" applyAlignment="1" applyProtection="1">
      <alignment vertical="center" wrapText="1"/>
      <protection locked="0"/>
    </xf>
    <xf numFmtId="176" fontId="35" fillId="10" borderId="21" xfId="0" applyNumberFormat="1" applyFont="1" applyFill="1" applyBorder="1" applyAlignment="1" applyProtection="1">
      <alignment horizontal="center" vertical="top"/>
      <protection locked="0"/>
    </xf>
    <xf numFmtId="192" fontId="35" fillId="10" borderId="21" xfId="0" applyNumberFormat="1" applyFont="1" applyFill="1" applyBorder="1" applyAlignment="1" applyProtection="1">
      <alignment horizontal="center" vertical="top"/>
      <protection locked="0"/>
    </xf>
    <xf numFmtId="0" fontId="31" fillId="0" borderId="3" xfId="0" applyFont="1" applyBorder="1" applyAlignment="1" applyProtection="1">
      <alignment vertical="top" wrapText="1"/>
      <protection locked="0"/>
    </xf>
    <xf numFmtId="2" fontId="31" fillId="4" borderId="31" xfId="0" applyNumberFormat="1" applyFont="1" applyFill="1" applyBorder="1" applyAlignment="1" applyProtection="1">
      <alignment horizontal="right" vertical="top" indent="1"/>
      <protection locked="0"/>
    </xf>
    <xf numFmtId="193" fontId="31" fillId="4" borderId="7" xfId="12" applyNumberFormat="1" applyFont="1" applyFill="1" applyBorder="1" applyAlignment="1" applyProtection="1">
      <alignment horizontal="right" vertical="top" indent="1"/>
      <protection locked="0"/>
    </xf>
    <xf numFmtId="193" fontId="31" fillId="4" borderId="8" xfId="12" applyNumberFormat="1" applyFont="1" applyFill="1" applyBorder="1" applyAlignment="1" applyProtection="1">
      <alignment horizontal="right" vertical="top" indent="1"/>
      <protection locked="0"/>
    </xf>
    <xf numFmtId="2" fontId="31" fillId="0" borderId="0" xfId="0" applyNumberFormat="1" applyFont="1" applyAlignment="1" applyProtection="1">
      <alignment vertical="top"/>
      <protection locked="0"/>
    </xf>
    <xf numFmtId="2" fontId="31" fillId="4" borderId="33" xfId="0" applyNumberFormat="1" applyFont="1" applyFill="1" applyBorder="1" applyAlignment="1" applyProtection="1">
      <alignment horizontal="right" vertical="top" indent="1"/>
      <protection locked="0"/>
    </xf>
    <xf numFmtId="193" fontId="31" fillId="4" borderId="3" xfId="12" applyNumberFormat="1" applyFont="1" applyFill="1" applyBorder="1" applyAlignment="1" applyProtection="1">
      <alignment horizontal="right" vertical="top" indent="1"/>
      <protection locked="0"/>
    </xf>
    <xf numFmtId="193" fontId="31" fillId="4" borderId="9" xfId="12" applyNumberFormat="1" applyFont="1" applyFill="1" applyBorder="1" applyAlignment="1" applyProtection="1">
      <alignment horizontal="right" vertical="top" indent="1"/>
      <protection locked="0"/>
    </xf>
    <xf numFmtId="2" fontId="31" fillId="4" borderId="34" xfId="0" applyNumberFormat="1" applyFont="1" applyFill="1" applyBorder="1" applyAlignment="1" applyProtection="1">
      <alignment horizontal="right" vertical="top" indent="1"/>
      <protection locked="0"/>
    </xf>
    <xf numFmtId="193" fontId="31" fillId="4" borderId="10" xfId="12" applyNumberFormat="1" applyFont="1" applyFill="1" applyBorder="1" applyAlignment="1" applyProtection="1">
      <alignment horizontal="right" vertical="top" indent="1"/>
      <protection locked="0"/>
    </xf>
    <xf numFmtId="193" fontId="31" fillId="4" borderId="11" xfId="12" applyNumberFormat="1" applyFont="1" applyFill="1" applyBorder="1" applyAlignment="1" applyProtection="1">
      <alignment horizontal="right" vertical="top" indent="1"/>
      <protection locked="0"/>
    </xf>
    <xf numFmtId="190" fontId="31" fillId="4" borderId="24" xfId="0" applyNumberFormat="1" applyFont="1" applyFill="1" applyBorder="1" applyAlignment="1" applyProtection="1">
      <alignment horizontal="center" vertical="center"/>
      <protection locked="0"/>
    </xf>
    <xf numFmtId="0" fontId="55" fillId="0" borderId="0" xfId="0" applyFont="1" applyAlignment="1" applyProtection="1">
      <alignment vertical="top"/>
      <protection locked="0"/>
    </xf>
    <xf numFmtId="191" fontId="51" fillId="4" borderId="3" xfId="0" applyNumberFormat="1" applyFont="1" applyFill="1" applyBorder="1" applyAlignment="1" applyProtection="1">
      <alignment horizontal="center" vertical="top" wrapText="1"/>
      <protection locked="0"/>
    </xf>
    <xf numFmtId="176" fontId="35" fillId="10" borderId="21" xfId="0" applyNumberFormat="1" applyFont="1" applyFill="1" applyBorder="1" applyAlignment="1">
      <alignment horizontal="center" vertical="top"/>
    </xf>
    <xf numFmtId="40" fontId="31" fillId="10" borderId="28" xfId="12" applyNumberFormat="1" applyFont="1" applyFill="1" applyBorder="1" applyAlignment="1" applyProtection="1">
      <alignment horizontal="right" vertical="top" indent="1"/>
    </xf>
    <xf numFmtId="40" fontId="31" fillId="10" borderId="3" xfId="12" applyNumberFormat="1" applyFont="1" applyFill="1" applyBorder="1" applyAlignment="1" applyProtection="1">
      <alignment horizontal="right" vertical="top" indent="1"/>
    </xf>
    <xf numFmtId="38" fontId="31" fillId="10" borderId="24" xfId="0" applyNumberFormat="1" applyFont="1" applyFill="1" applyBorder="1" applyAlignment="1">
      <alignment horizontal="center" vertical="center"/>
    </xf>
    <xf numFmtId="0" fontId="31" fillId="10" borderId="24" xfId="0" applyFont="1" applyFill="1" applyBorder="1">
      <alignment vertical="center"/>
    </xf>
    <xf numFmtId="38" fontId="31" fillId="0" borderId="0" xfId="0" applyNumberFormat="1" applyFont="1" applyAlignment="1">
      <alignment vertical="top"/>
    </xf>
    <xf numFmtId="0" fontId="31" fillId="0" borderId="0" xfId="0" applyFont="1" applyAlignment="1">
      <alignment vertical="top"/>
    </xf>
    <xf numFmtId="0" fontId="36" fillId="0" borderId="0" xfId="0" applyFont="1" applyAlignment="1">
      <alignment horizontal="right" vertical="top"/>
    </xf>
    <xf numFmtId="0" fontId="43" fillId="0" borderId="0" xfId="0" applyFont="1" applyAlignment="1">
      <alignment horizontal="right" vertical="top"/>
    </xf>
    <xf numFmtId="0" fontId="39" fillId="0" borderId="0" xfId="0" applyFont="1" applyAlignment="1">
      <alignment horizontal="center" vertical="top"/>
    </xf>
    <xf numFmtId="0" fontId="36" fillId="0" borderId="0" xfId="0" applyFont="1">
      <alignment vertical="center"/>
    </xf>
    <xf numFmtId="0" fontId="36" fillId="0" borderId="0" xfId="0" applyFont="1" applyAlignment="1">
      <alignment vertical="top"/>
    </xf>
    <xf numFmtId="0" fontId="32" fillId="0" borderId="0" xfId="0" applyFont="1">
      <alignment vertical="center"/>
    </xf>
    <xf numFmtId="0" fontId="51" fillId="0" borderId="0" xfId="0" applyFont="1">
      <alignment vertical="center"/>
    </xf>
    <xf numFmtId="0" fontId="36" fillId="7" borderId="3" xfId="0" applyFont="1" applyFill="1" applyBorder="1" applyAlignment="1">
      <alignment horizontal="center" vertical="top" wrapText="1"/>
    </xf>
    <xf numFmtId="0" fontId="48" fillId="7" borderId="21" xfId="0" applyFont="1" applyFill="1" applyBorder="1" applyAlignment="1">
      <alignment horizontal="center" vertical="top"/>
    </xf>
    <xf numFmtId="0" fontId="48" fillId="7" borderId="21" xfId="0" applyFont="1" applyFill="1" applyBorder="1" applyAlignment="1">
      <alignment horizontal="center" vertical="top" wrapText="1"/>
    </xf>
    <xf numFmtId="0" fontId="36" fillId="7" borderId="21" xfId="0" applyFont="1" applyFill="1" applyBorder="1" applyAlignment="1">
      <alignment horizontal="center" vertical="top" wrapText="1"/>
    </xf>
    <xf numFmtId="191" fontId="31" fillId="0" borderId="0" xfId="0" applyNumberFormat="1" applyFont="1" applyAlignment="1">
      <alignment vertical="top"/>
    </xf>
    <xf numFmtId="0" fontId="31" fillId="4" borderId="31" xfId="0" applyFont="1" applyFill="1" applyBorder="1" applyAlignment="1" applyProtection="1">
      <alignment horizontal="center" vertical="center" wrapText="1"/>
      <protection locked="0"/>
    </xf>
    <xf numFmtId="0" fontId="31" fillId="4" borderId="8" xfId="0" applyFont="1" applyFill="1" applyBorder="1" applyAlignment="1" applyProtection="1">
      <alignment horizontal="left" vertical="center" wrapText="1"/>
      <protection locked="0"/>
    </xf>
    <xf numFmtId="0" fontId="41" fillId="0" borderId="3" xfId="0" applyFont="1" applyBorder="1" applyProtection="1">
      <alignment vertical="center"/>
      <protection locked="0"/>
    </xf>
    <xf numFmtId="0" fontId="31" fillId="4" borderId="33" xfId="0" applyFont="1" applyFill="1" applyBorder="1" applyAlignment="1" applyProtection="1">
      <alignment horizontal="center" vertical="center" wrapText="1"/>
      <protection locked="0"/>
    </xf>
    <xf numFmtId="0" fontId="31" fillId="4" borderId="9" xfId="0" applyFont="1" applyFill="1" applyBorder="1" applyAlignment="1" applyProtection="1">
      <alignment horizontal="left" vertical="center" wrapText="1"/>
      <protection locked="0"/>
    </xf>
    <xf numFmtId="0" fontId="38" fillId="0" borderId="3" xfId="0" applyFont="1" applyBorder="1" applyAlignment="1" applyProtection="1">
      <alignment vertical="top"/>
      <protection locked="0"/>
    </xf>
    <xf numFmtId="0" fontId="38" fillId="0" borderId="3" xfId="0" applyFont="1" applyBorder="1" applyProtection="1">
      <alignment vertical="center"/>
      <protection locked="0"/>
    </xf>
    <xf numFmtId="0" fontId="31" fillId="4" borderId="33" xfId="0" applyFont="1" applyFill="1" applyBorder="1" applyAlignment="1" applyProtection="1">
      <alignment horizontal="center" vertical="top" wrapText="1"/>
      <protection locked="0"/>
    </xf>
    <xf numFmtId="0" fontId="31" fillId="4" borderId="9" xfId="0" applyFont="1" applyFill="1" applyBorder="1" applyAlignment="1" applyProtection="1">
      <alignment horizontal="left" vertical="top" wrapText="1"/>
      <protection locked="0"/>
    </xf>
    <xf numFmtId="0" fontId="42" fillId="4" borderId="34" xfId="30" applyFont="1" applyFill="1" applyBorder="1" applyAlignment="1" applyProtection="1">
      <alignment horizontal="center" vertical="top" wrapText="1"/>
      <protection locked="0"/>
    </xf>
    <xf numFmtId="0" fontId="42" fillId="4" borderId="11" xfId="30" applyFont="1" applyFill="1" applyBorder="1" applyAlignment="1" applyProtection="1">
      <alignment horizontal="left" vertical="top" wrapText="1"/>
      <protection locked="0"/>
    </xf>
    <xf numFmtId="0" fontId="31" fillId="0" borderId="0" xfId="0" applyFont="1" applyAlignment="1" applyProtection="1">
      <alignment horizontal="center" vertical="top" wrapText="1"/>
      <protection locked="0"/>
    </xf>
    <xf numFmtId="0" fontId="31" fillId="4" borderId="31" xfId="0" applyFont="1" applyFill="1" applyBorder="1" applyAlignment="1" applyProtection="1">
      <alignment horizontal="center" vertical="top" wrapText="1"/>
      <protection locked="0"/>
    </xf>
    <xf numFmtId="0" fontId="31" fillId="4" borderId="8" xfId="0" applyFont="1" applyFill="1" applyBorder="1" applyAlignment="1" applyProtection="1">
      <alignment horizontal="left" vertical="top" wrapText="1"/>
      <protection locked="0"/>
    </xf>
    <xf numFmtId="0" fontId="39" fillId="0" borderId="3" xfId="0" applyFont="1" applyBorder="1" applyAlignment="1" applyProtection="1">
      <alignment vertical="top"/>
      <protection locked="0"/>
    </xf>
    <xf numFmtId="0" fontId="31" fillId="4" borderId="33" xfId="0" applyFont="1" applyFill="1" applyBorder="1" applyAlignment="1" applyProtection="1">
      <alignment horizontal="left" vertical="top" wrapText="1" indent="3"/>
      <protection locked="0"/>
    </xf>
    <xf numFmtId="0" fontId="31" fillId="4" borderId="9" xfId="0" applyFont="1" applyFill="1" applyBorder="1" applyAlignment="1" applyProtection="1">
      <alignment horizontal="left" vertical="top" wrapText="1" indent="3"/>
      <protection locked="0"/>
    </xf>
    <xf numFmtId="0" fontId="31" fillId="4" borderId="34" xfId="0" applyFont="1" applyFill="1" applyBorder="1" applyAlignment="1" applyProtection="1">
      <alignment horizontal="left" vertical="top" wrapText="1" indent="3"/>
      <protection locked="0"/>
    </xf>
    <xf numFmtId="0" fontId="31" fillId="4" borderId="11" xfId="0" applyFont="1" applyFill="1" applyBorder="1" applyAlignment="1" applyProtection="1">
      <alignment horizontal="left" vertical="top" wrapText="1" indent="3"/>
      <protection locked="0"/>
    </xf>
    <xf numFmtId="0" fontId="31" fillId="0" borderId="0" xfId="0" applyFont="1" applyAlignment="1" applyProtection="1">
      <alignment vertical="top" wrapText="1"/>
      <protection locked="0"/>
    </xf>
    <xf numFmtId="0" fontId="31" fillId="0" borderId="0" xfId="0" applyFont="1" applyAlignment="1" applyProtection="1">
      <alignment horizontal="left" vertical="top" wrapText="1" indent="3"/>
      <protection locked="0"/>
    </xf>
    <xf numFmtId="31" fontId="31" fillId="4" borderId="31" xfId="0" applyNumberFormat="1" applyFont="1" applyFill="1" applyBorder="1" applyAlignment="1" applyProtection="1">
      <alignment horizontal="center" vertical="top" wrapText="1"/>
      <protection locked="0"/>
    </xf>
    <xf numFmtId="31" fontId="31" fillId="4" borderId="8" xfId="0" applyNumberFormat="1" applyFont="1" applyFill="1" applyBorder="1" applyAlignment="1" applyProtection="1">
      <alignment horizontal="left" vertical="top" wrapText="1"/>
      <protection locked="0"/>
    </xf>
    <xf numFmtId="31" fontId="31" fillId="4" borderId="33" xfId="0" applyNumberFormat="1" applyFont="1" applyFill="1" applyBorder="1" applyAlignment="1" applyProtection="1">
      <alignment horizontal="center" vertical="top" wrapText="1"/>
      <protection locked="0"/>
    </xf>
    <xf numFmtId="31" fontId="31" fillId="4" borderId="9" xfId="0" applyNumberFormat="1" applyFont="1" applyFill="1" applyBorder="1" applyAlignment="1" applyProtection="1">
      <alignment horizontal="left" vertical="top" wrapText="1"/>
      <protection locked="0"/>
    </xf>
    <xf numFmtId="9" fontId="31" fillId="4" borderId="33" xfId="0" applyNumberFormat="1" applyFont="1" applyFill="1" applyBorder="1" applyAlignment="1" applyProtection="1">
      <alignment horizontal="center" vertical="top" wrapText="1"/>
      <protection locked="0"/>
    </xf>
    <xf numFmtId="9" fontId="31" fillId="4" borderId="9" xfId="0" applyNumberFormat="1" applyFont="1" applyFill="1" applyBorder="1" applyAlignment="1" applyProtection="1">
      <alignment horizontal="left" vertical="top" wrapText="1"/>
      <protection locked="0"/>
    </xf>
    <xf numFmtId="38" fontId="31" fillId="4" borderId="50" xfId="12" applyFont="1" applyFill="1" applyBorder="1" applyAlignment="1" applyProtection="1">
      <alignment horizontal="center" vertical="top" wrapText="1"/>
      <protection locked="0"/>
    </xf>
    <xf numFmtId="38" fontId="31" fillId="4" borderId="38" xfId="12" applyFont="1" applyFill="1" applyBorder="1" applyAlignment="1" applyProtection="1">
      <alignment horizontal="left" vertical="top" wrapText="1"/>
      <protection locked="0"/>
    </xf>
    <xf numFmtId="38" fontId="31" fillId="4" borderId="50" xfId="12" applyFont="1" applyFill="1" applyBorder="1" applyAlignment="1" applyProtection="1">
      <alignment horizontal="left" vertical="top" wrapText="1" indent="3"/>
      <protection locked="0"/>
    </xf>
    <xf numFmtId="38" fontId="31" fillId="4" borderId="38" xfId="12" applyFont="1" applyFill="1" applyBorder="1" applyAlignment="1" applyProtection="1">
      <alignment horizontal="left" vertical="top" wrapText="1" indent="3"/>
      <protection locked="0"/>
    </xf>
    <xf numFmtId="0" fontId="31" fillId="4" borderId="50" xfId="0" applyFont="1" applyFill="1" applyBorder="1" applyAlignment="1" applyProtection="1">
      <alignment horizontal="left" vertical="top" wrapText="1" indent="3"/>
      <protection locked="0"/>
    </xf>
    <xf numFmtId="0" fontId="31" fillId="4" borderId="38" xfId="0" applyFont="1" applyFill="1" applyBorder="1" applyAlignment="1" applyProtection="1">
      <alignment horizontal="left" vertical="top" wrapText="1" indent="3"/>
      <protection locked="0"/>
    </xf>
    <xf numFmtId="0" fontId="31" fillId="4" borderId="34" xfId="0" applyFont="1" applyFill="1" applyBorder="1" applyAlignment="1" applyProtection="1">
      <alignment horizontal="center" vertical="top" wrapText="1"/>
      <protection locked="0"/>
    </xf>
    <xf numFmtId="0" fontId="31" fillId="4" borderId="11" xfId="0" applyFont="1" applyFill="1" applyBorder="1" applyAlignment="1" applyProtection="1">
      <alignment horizontal="left" vertical="top" wrapText="1"/>
      <protection locked="0"/>
    </xf>
    <xf numFmtId="0" fontId="33" fillId="0" borderId="0" xfId="0" applyFont="1">
      <alignment vertical="center"/>
    </xf>
    <xf numFmtId="0" fontId="36" fillId="6" borderId="3" xfId="0" applyFont="1" applyFill="1" applyBorder="1" applyAlignment="1">
      <alignment vertical="center" wrapText="1"/>
    </xf>
    <xf numFmtId="0" fontId="36" fillId="6" borderId="3" xfId="0" applyFont="1" applyFill="1" applyBorder="1" applyAlignment="1">
      <alignment horizontal="center" vertical="center" wrapText="1"/>
    </xf>
    <xf numFmtId="0" fontId="31" fillId="0" borderId="3" xfId="0" applyFont="1" applyBorder="1" applyAlignment="1">
      <alignment vertical="center"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6" fillId="6" borderId="3" xfId="0" applyFont="1" applyFill="1" applyBorder="1" applyAlignment="1">
      <alignment vertical="top" wrapText="1"/>
    </xf>
    <xf numFmtId="0" fontId="36" fillId="6" borderId="4" xfId="0" applyFont="1" applyFill="1" applyBorder="1" applyAlignment="1">
      <alignment horizontal="center" vertical="center" wrapText="1"/>
    </xf>
    <xf numFmtId="0" fontId="31" fillId="0" borderId="3" xfId="0" applyFont="1" applyBorder="1" applyAlignment="1">
      <alignment vertical="top" wrapText="1"/>
    </xf>
    <xf numFmtId="0" fontId="31" fillId="0" borderId="4" xfId="0" applyFont="1" applyBorder="1" applyAlignment="1">
      <alignment vertical="center" wrapText="1"/>
    </xf>
    <xf numFmtId="0" fontId="31" fillId="0" borderId="4" xfId="0" applyFont="1" applyBorder="1" applyAlignment="1">
      <alignment vertical="top" wrapText="1"/>
    </xf>
    <xf numFmtId="0" fontId="31" fillId="0" borderId="0" xfId="0" applyFont="1" applyAlignment="1">
      <alignment vertical="top" wrapText="1"/>
    </xf>
    <xf numFmtId="0" fontId="31" fillId="0" borderId="4" xfId="0" applyFont="1" applyBorder="1" applyAlignment="1">
      <alignment horizontal="center" vertical="top" wrapText="1"/>
    </xf>
    <xf numFmtId="0" fontId="31" fillId="0" borderId="21" xfId="0" applyFont="1" applyBorder="1" applyAlignment="1">
      <alignment vertical="top" wrapText="1"/>
    </xf>
    <xf numFmtId="0" fontId="31" fillId="0" borderId="22" xfId="0" applyFont="1" applyBorder="1" applyAlignment="1">
      <alignment vertical="top" wrapText="1"/>
    </xf>
    <xf numFmtId="0" fontId="36" fillId="0" borderId="22" xfId="0" applyFont="1" applyBorder="1" applyAlignment="1">
      <alignment vertical="top" wrapText="1"/>
    </xf>
    <xf numFmtId="0" fontId="43" fillId="0" borderId="22" xfId="0" applyFont="1" applyBorder="1" applyAlignment="1">
      <alignment horizontal="center" vertical="top" wrapText="1"/>
    </xf>
    <xf numFmtId="0" fontId="36" fillId="6" borderId="10" xfId="0" applyFont="1" applyFill="1" applyBorder="1" applyAlignment="1">
      <alignment horizontal="center" vertical="center"/>
    </xf>
    <xf numFmtId="0" fontId="36" fillId="6" borderId="10" xfId="0" applyFont="1" applyFill="1" applyBorder="1" applyAlignment="1">
      <alignment horizontal="center" vertical="top" wrapText="1"/>
    </xf>
    <xf numFmtId="0" fontId="31" fillId="0" borderId="0" xfId="21" applyFont="1">
      <alignment vertical="center"/>
    </xf>
    <xf numFmtId="0" fontId="36" fillId="7" borderId="21" xfId="28" applyFont="1" applyFill="1" applyBorder="1" applyAlignment="1">
      <alignment horizontal="center" vertical="center"/>
    </xf>
    <xf numFmtId="0" fontId="36" fillId="7" borderId="21" xfId="28" applyFont="1" applyFill="1" applyBorder="1" applyAlignment="1">
      <alignment horizontal="distributed" vertical="center"/>
    </xf>
    <xf numFmtId="0" fontId="36" fillId="7" borderId="22" xfId="28" applyFont="1" applyFill="1" applyBorder="1" applyAlignment="1">
      <alignment horizontal="center" vertical="center"/>
    </xf>
    <xf numFmtId="179" fontId="31" fillId="0" borderId="23" xfId="28" applyNumberFormat="1" applyFont="1" applyBorder="1" applyAlignment="1">
      <alignment horizontal="distributed" vertical="center"/>
    </xf>
    <xf numFmtId="0" fontId="31" fillId="0" borderId="3" xfId="28" applyFont="1" applyBorder="1" applyAlignment="1">
      <alignment horizontal="distributed" vertical="center"/>
    </xf>
    <xf numFmtId="0" fontId="31" fillId="0" borderId="0" xfId="21" applyFont="1" applyAlignment="1">
      <alignment horizontal="right" vertical="center"/>
    </xf>
    <xf numFmtId="0" fontId="31" fillId="0" borderId="0" xfId="28" applyFont="1" applyAlignment="1">
      <alignment vertical="center"/>
    </xf>
    <xf numFmtId="0" fontId="36" fillId="0" borderId="0" xfId="21" applyFont="1" applyAlignment="1">
      <alignment horizontal="right" vertical="center"/>
    </xf>
    <xf numFmtId="0" fontId="21" fillId="0" borderId="0" xfId="21" applyAlignment="1">
      <alignment horizontal="right" vertical="center"/>
    </xf>
    <xf numFmtId="0" fontId="21" fillId="0" borderId="0" xfId="21">
      <alignment vertical="center"/>
    </xf>
    <xf numFmtId="0" fontId="45" fillId="7" borderId="4" xfId="21" applyFont="1" applyFill="1" applyBorder="1" applyAlignment="1">
      <alignment horizontal="center" vertical="center"/>
    </xf>
    <xf numFmtId="0" fontId="45" fillId="7" borderId="4" xfId="21" applyFont="1" applyFill="1" applyBorder="1" applyAlignment="1">
      <alignment horizontal="center" vertical="center" wrapText="1"/>
    </xf>
    <xf numFmtId="0" fontId="45" fillId="7" borderId="3" xfId="21" applyFont="1" applyFill="1" applyBorder="1" applyAlignment="1">
      <alignment horizontal="center" vertical="center" wrapText="1"/>
    </xf>
    <xf numFmtId="0" fontId="45" fillId="8" borderId="3" xfId="21" applyFont="1" applyFill="1" applyBorder="1" applyAlignment="1">
      <alignment horizontal="center" vertical="center" wrapText="1"/>
    </xf>
    <xf numFmtId="0" fontId="45" fillId="9" borderId="3" xfId="21" applyFont="1" applyFill="1" applyBorder="1" applyAlignment="1">
      <alignment horizontal="center" vertical="center" wrapText="1"/>
    </xf>
    <xf numFmtId="0" fontId="47" fillId="0" borderId="0" xfId="21" applyFont="1" applyAlignment="1">
      <alignment horizontal="center" vertical="center"/>
    </xf>
    <xf numFmtId="0" fontId="45" fillId="0" borderId="0" xfId="21" applyFont="1">
      <alignment vertical="center"/>
    </xf>
    <xf numFmtId="0" fontId="21" fillId="0" borderId="0" xfId="21" applyAlignment="1">
      <alignment horizontal="center" vertical="center"/>
    </xf>
    <xf numFmtId="0" fontId="21" fillId="0" borderId="0" xfId="21" applyAlignment="1">
      <alignment horizontal="left" vertical="center" shrinkToFit="1"/>
    </xf>
    <xf numFmtId="0" fontId="21" fillId="0" borderId="0" xfId="21" applyAlignment="1">
      <alignment horizontal="right" vertical="center" shrinkToFit="1"/>
    </xf>
    <xf numFmtId="0" fontId="32" fillId="0" borderId="0" xfId="0" applyFont="1" applyAlignment="1">
      <alignment vertical="top"/>
    </xf>
    <xf numFmtId="0" fontId="48" fillId="7" borderId="3" xfId="0" applyFont="1" applyFill="1" applyBorder="1" applyAlignment="1">
      <alignment horizontal="center" vertical="top" wrapText="1"/>
    </xf>
    <xf numFmtId="0" fontId="36" fillId="7" borderId="3" xfId="0" applyFont="1" applyFill="1" applyBorder="1" applyAlignment="1">
      <alignment horizontal="center" vertical="top"/>
    </xf>
    <xf numFmtId="0" fontId="36" fillId="6" borderId="3" xfId="0" applyFont="1" applyFill="1" applyBorder="1" applyAlignment="1">
      <alignment horizontal="center" vertical="top"/>
    </xf>
    <xf numFmtId="0" fontId="36" fillId="6" borderId="21" xfId="0" applyFont="1" applyFill="1" applyBorder="1" applyAlignment="1">
      <alignment horizontal="center" vertical="top"/>
    </xf>
    <xf numFmtId="0" fontId="36" fillId="6" borderId="21" xfId="0" applyFont="1" applyFill="1" applyBorder="1" applyAlignment="1">
      <alignment horizontal="center" vertical="top" wrapText="1"/>
    </xf>
    <xf numFmtId="0" fontId="36" fillId="6" borderId="3" xfId="0" applyFont="1" applyFill="1" applyBorder="1" applyAlignment="1">
      <alignment horizontal="center" vertical="top" wrapText="1"/>
    </xf>
    <xf numFmtId="0" fontId="38" fillId="0" borderId="21" xfId="0" applyFont="1" applyBorder="1" applyAlignment="1" applyProtection="1">
      <alignment horizontal="left" vertical="center"/>
      <protection locked="0"/>
    </xf>
    <xf numFmtId="0" fontId="38" fillId="0" borderId="22" xfId="0" applyFont="1" applyBorder="1" applyAlignment="1" applyProtection="1">
      <alignment horizontal="left" vertical="center"/>
      <protection locked="0"/>
    </xf>
    <xf numFmtId="0" fontId="38" fillId="0" borderId="23" xfId="0" applyFont="1" applyBorder="1" applyAlignment="1" applyProtection="1">
      <alignment horizontal="left" vertical="center"/>
      <protection locked="0"/>
    </xf>
    <xf numFmtId="0" fontId="38" fillId="0" borderId="21" xfId="0" applyFont="1" applyBorder="1" applyAlignment="1" applyProtection="1">
      <alignment vertical="top" wrapText="1"/>
      <protection locked="0"/>
    </xf>
    <xf numFmtId="0" fontId="38" fillId="0" borderId="23" xfId="0" applyFont="1" applyBorder="1" applyAlignment="1" applyProtection="1">
      <alignment vertical="top" wrapText="1"/>
      <protection locked="0"/>
    </xf>
    <xf numFmtId="0" fontId="31" fillId="0" borderId="38" xfId="0" applyFont="1" applyBorder="1" applyAlignment="1">
      <alignment horizontal="center" vertical="top" wrapText="1"/>
    </xf>
    <xf numFmtId="0" fontId="31" fillId="0" borderId="44" xfId="0" applyFont="1" applyBorder="1" applyAlignment="1">
      <alignment horizontal="center" vertical="top" wrapText="1"/>
    </xf>
    <xf numFmtId="0" fontId="38" fillId="0" borderId="22" xfId="21" applyFont="1" applyBorder="1" applyProtection="1">
      <alignment vertical="center"/>
      <protection locked="0"/>
    </xf>
    <xf numFmtId="0" fontId="38" fillId="0" borderId="23" xfId="21" applyFont="1" applyBorder="1" applyProtection="1">
      <alignment vertical="center"/>
      <protection locked="0"/>
    </xf>
    <xf numFmtId="0" fontId="38" fillId="0" borderId="21" xfId="21" applyFont="1" applyBorder="1" applyProtection="1">
      <alignment vertical="center"/>
      <protection locked="0"/>
    </xf>
    <xf numFmtId="0" fontId="36" fillId="10" borderId="4" xfId="0" applyFont="1" applyFill="1" applyBorder="1" applyAlignment="1" applyProtection="1">
      <alignment horizontal="center" vertical="center" wrapText="1"/>
      <protection locked="0"/>
    </xf>
    <xf numFmtId="0" fontId="36" fillId="10" borderId="2" xfId="0" applyFont="1" applyFill="1" applyBorder="1" applyAlignment="1" applyProtection="1">
      <alignment horizontal="center" vertical="center" wrapText="1"/>
      <protection locked="0"/>
    </xf>
    <xf numFmtId="0" fontId="36" fillId="10" borderId="45" xfId="0" applyFont="1" applyFill="1" applyBorder="1" applyAlignment="1" applyProtection="1">
      <alignment horizontal="center" vertical="center" wrapText="1"/>
      <protection locked="0"/>
    </xf>
    <xf numFmtId="0" fontId="31" fillId="0" borderId="3" xfId="21" applyFont="1" applyBorder="1" applyProtection="1">
      <alignment vertical="center"/>
      <protection locked="0"/>
    </xf>
    <xf numFmtId="0" fontId="21" fillId="10" borderId="20" xfId="21" applyFill="1" applyBorder="1" applyAlignment="1">
      <alignment horizontal="left" vertical="center"/>
    </xf>
    <xf numFmtId="0" fontId="31" fillId="4" borderId="0" xfId="28" applyFont="1" applyFill="1" applyAlignment="1" applyProtection="1">
      <alignment horizontal="left" vertical="center" indent="4"/>
      <protection locked="0"/>
    </xf>
    <xf numFmtId="0" fontId="40" fillId="0" borderId="3" xfId="21" applyFont="1" applyBorder="1" applyProtection="1">
      <alignment vertical="center"/>
      <protection locked="0"/>
    </xf>
    <xf numFmtId="187" fontId="31" fillId="0" borderId="3" xfId="28" applyNumberFormat="1" applyFont="1" applyBorder="1" applyAlignment="1">
      <alignment horizontal="center" vertical="center"/>
    </xf>
    <xf numFmtId="0" fontId="31" fillId="0" borderId="3" xfId="28" applyFont="1" applyBorder="1" applyAlignment="1">
      <alignment horizontal="center" vertical="center"/>
    </xf>
    <xf numFmtId="0" fontId="39" fillId="0" borderId="3" xfId="21" applyFont="1" applyBorder="1" applyProtection="1">
      <alignment vertical="center"/>
      <protection locked="0"/>
    </xf>
    <xf numFmtId="0" fontId="38" fillId="0" borderId="27" xfId="21" applyFont="1" applyBorder="1" applyProtection="1">
      <alignment vertical="center"/>
      <protection locked="0"/>
    </xf>
    <xf numFmtId="0" fontId="38" fillId="0" borderId="46" xfId="21" applyFont="1" applyBorder="1" applyProtection="1">
      <alignment vertical="center"/>
      <protection locked="0"/>
    </xf>
    <xf numFmtId="0" fontId="38" fillId="0" borderId="47" xfId="21" applyFont="1" applyBorder="1" applyProtection="1">
      <alignment vertical="center"/>
      <protection locked="0"/>
    </xf>
    <xf numFmtId="0" fontId="38" fillId="0" borderId="30" xfId="21" applyFont="1" applyBorder="1" applyProtection="1">
      <alignment vertical="center"/>
      <protection locked="0"/>
    </xf>
    <xf numFmtId="0" fontId="38" fillId="0" borderId="0" xfId="21" applyFont="1" applyProtection="1">
      <alignment vertical="center"/>
      <protection locked="0"/>
    </xf>
    <xf numFmtId="0" fontId="38" fillId="0" borderId="48" xfId="21" applyFont="1" applyBorder="1" applyProtection="1">
      <alignment vertical="center"/>
      <protection locked="0"/>
    </xf>
    <xf numFmtId="0" fontId="38" fillId="0" borderId="26" xfId="21" applyFont="1" applyBorder="1" applyProtection="1">
      <alignment vertical="center"/>
      <protection locked="0"/>
    </xf>
    <xf numFmtId="0" fontId="38" fillId="0" borderId="20" xfId="21" applyFont="1" applyBorder="1" applyProtection="1">
      <alignment vertical="center"/>
      <protection locked="0"/>
    </xf>
    <xf numFmtId="0" fontId="38" fillId="0" borderId="49" xfId="21" applyFont="1" applyBorder="1" applyProtection="1">
      <alignment vertical="center"/>
      <protection locked="0"/>
    </xf>
    <xf numFmtId="0" fontId="38" fillId="0" borderId="3" xfId="21" applyFont="1" applyBorder="1" applyProtection="1">
      <alignment vertical="center"/>
      <protection locked="0"/>
    </xf>
    <xf numFmtId="0" fontId="21" fillId="0" borderId="0" xfId="21" applyAlignment="1">
      <alignment horizontal="left" vertical="center" shrinkToFit="1"/>
    </xf>
    <xf numFmtId="0" fontId="21" fillId="0" borderId="0" xfId="21" applyAlignment="1">
      <alignment horizontal="right" vertical="center"/>
    </xf>
    <xf numFmtId="0" fontId="47" fillId="0" borderId="0" xfId="21" applyFont="1" applyProtection="1">
      <alignment vertical="center"/>
      <protection locked="0"/>
    </xf>
    <xf numFmtId="0" fontId="36" fillId="10" borderId="3" xfId="0" applyFont="1" applyFill="1" applyBorder="1" applyAlignment="1" applyProtection="1">
      <alignment horizontal="center" vertical="center" wrapText="1"/>
      <protection locked="0"/>
    </xf>
    <xf numFmtId="0" fontId="21" fillId="0" borderId="3" xfId="21" applyBorder="1" applyProtection="1">
      <alignment vertical="center"/>
      <protection locked="0"/>
    </xf>
    <xf numFmtId="0" fontId="35" fillId="0" borderId="27" xfId="21" applyFont="1" applyBorder="1" applyAlignment="1" applyProtection="1">
      <alignment vertical="center" wrapText="1"/>
      <protection locked="0"/>
    </xf>
    <xf numFmtId="0" fontId="35" fillId="0" borderId="46" xfId="21" applyFont="1" applyBorder="1" applyProtection="1">
      <alignment vertical="center"/>
      <protection locked="0"/>
    </xf>
    <xf numFmtId="0" fontId="35" fillId="0" borderId="47" xfId="21" applyFont="1" applyBorder="1" applyProtection="1">
      <alignment vertical="center"/>
      <protection locked="0"/>
    </xf>
    <xf numFmtId="0" fontId="35" fillId="0" borderId="30" xfId="21" applyFont="1" applyBorder="1" applyProtection="1">
      <alignment vertical="center"/>
      <protection locked="0"/>
    </xf>
    <xf numFmtId="0" fontId="35" fillId="0" borderId="0" xfId="21" applyFont="1" applyProtection="1">
      <alignment vertical="center"/>
      <protection locked="0"/>
    </xf>
    <xf numFmtId="0" fontId="35" fillId="0" borderId="48" xfId="21" applyFont="1" applyBorder="1" applyProtection="1">
      <alignment vertical="center"/>
      <protection locked="0"/>
    </xf>
    <xf numFmtId="0" fontId="35" fillId="0" borderId="26" xfId="21" applyFont="1" applyBorder="1" applyProtection="1">
      <alignment vertical="center"/>
      <protection locked="0"/>
    </xf>
    <xf numFmtId="0" fontId="35" fillId="0" borderId="20" xfId="21" applyFont="1" applyBorder="1" applyProtection="1">
      <alignment vertical="center"/>
      <protection locked="0"/>
    </xf>
    <xf numFmtId="0" fontId="35" fillId="0" borderId="49" xfId="21" applyFont="1" applyBorder="1" applyProtection="1">
      <alignment vertical="center"/>
      <protection locked="0"/>
    </xf>
    <xf numFmtId="0" fontId="31" fillId="0" borderId="26" xfId="0" applyFont="1" applyBorder="1" applyAlignment="1" applyProtection="1">
      <alignment vertical="top"/>
      <protection locked="0"/>
    </xf>
    <xf numFmtId="0" fontId="31" fillId="0" borderId="20" xfId="0" applyFont="1" applyBorder="1" applyAlignment="1" applyProtection="1">
      <alignment vertical="top"/>
      <protection locked="0"/>
    </xf>
    <xf numFmtId="0" fontId="31" fillId="0" borderId="49" xfId="0" applyFont="1" applyBorder="1" applyAlignment="1" applyProtection="1">
      <alignment vertical="top"/>
      <protection locked="0"/>
    </xf>
    <xf numFmtId="0" fontId="31" fillId="0" borderId="27" xfId="0" applyFont="1" applyBorder="1" applyAlignment="1" applyProtection="1">
      <alignment vertical="top"/>
      <protection locked="0"/>
    </xf>
    <xf numFmtId="0" fontId="31" fillId="0" borderId="46" xfId="0" applyFont="1" applyBorder="1" applyAlignment="1" applyProtection="1">
      <alignment vertical="top"/>
      <protection locked="0"/>
    </xf>
    <xf numFmtId="0" fontId="31" fillId="0" borderId="47" xfId="0" applyFont="1" applyBorder="1" applyAlignment="1" applyProtection="1">
      <alignment vertical="top"/>
      <protection locked="0"/>
    </xf>
    <xf numFmtId="0" fontId="35" fillId="0" borderId="30" xfId="0" applyFont="1" applyBorder="1" applyAlignment="1" applyProtection="1">
      <alignment vertical="top" wrapText="1"/>
      <protection locked="0"/>
    </xf>
    <xf numFmtId="0" fontId="35" fillId="0" borderId="0" xfId="0" applyFont="1" applyAlignment="1" applyProtection="1">
      <alignment vertical="top"/>
      <protection locked="0"/>
    </xf>
    <xf numFmtId="0" fontId="35" fillId="0" borderId="48" xfId="0" applyFont="1" applyBorder="1" applyAlignment="1" applyProtection="1">
      <alignment vertical="top"/>
      <protection locked="0"/>
    </xf>
    <xf numFmtId="0" fontId="31" fillId="0" borderId="30" xfId="0" applyFont="1" applyBorder="1" applyAlignment="1" applyProtection="1">
      <alignment vertical="top"/>
      <protection locked="0"/>
    </xf>
    <xf numFmtId="0" fontId="31" fillId="0" borderId="0" xfId="0" applyFont="1" applyAlignment="1" applyProtection="1">
      <alignment vertical="top"/>
      <protection locked="0"/>
    </xf>
    <xf numFmtId="0" fontId="31" fillId="0" borderId="48" xfId="0" applyFont="1" applyBorder="1" applyAlignment="1" applyProtection="1">
      <alignment vertical="top"/>
      <protection locked="0"/>
    </xf>
    <xf numFmtId="0" fontId="25" fillId="0" borderId="0" xfId="21" applyFont="1" applyAlignment="1">
      <alignment horizontal="center" vertical="center"/>
    </xf>
    <xf numFmtId="0" fontId="16" fillId="6" borderId="21" xfId="26" applyFont="1" applyFill="1" applyBorder="1" applyAlignment="1">
      <alignment horizontal="center" vertical="center"/>
    </xf>
    <xf numFmtId="0" fontId="16" fillId="6" borderId="23" xfId="26" applyFont="1" applyFill="1" applyBorder="1" applyAlignment="1">
      <alignment horizontal="center" vertical="center"/>
    </xf>
    <xf numFmtId="186" fontId="3" fillId="0" borderId="29" xfId="26" quotePrefix="1" applyNumberFormat="1" applyFont="1" applyBorder="1" applyAlignment="1">
      <alignment horizontal="center" vertical="center" shrinkToFit="1"/>
    </xf>
    <xf numFmtId="186" fontId="3" fillId="0" borderId="1" xfId="26" applyNumberFormat="1" applyFont="1" applyBorder="1" applyAlignment="1">
      <alignment horizontal="center" vertical="center" shrinkToFit="1"/>
    </xf>
    <xf numFmtId="38" fontId="16" fillId="0" borderId="21" xfId="16" applyFont="1" applyFill="1" applyBorder="1" applyAlignment="1">
      <alignment horizontal="right" vertical="center"/>
    </xf>
    <xf numFmtId="38" fontId="16" fillId="0" borderId="23" xfId="16" applyFont="1" applyFill="1" applyBorder="1" applyAlignment="1">
      <alignment horizontal="right" vertical="center"/>
    </xf>
    <xf numFmtId="0" fontId="16" fillId="8" borderId="21" xfId="26" applyFont="1" applyFill="1" applyBorder="1" applyAlignment="1">
      <alignment horizontal="center" vertical="center"/>
    </xf>
    <xf numFmtId="0" fontId="16" fillId="8" borderId="23" xfId="26" applyFont="1" applyFill="1" applyBorder="1" applyAlignment="1">
      <alignment horizontal="center" vertical="center"/>
    </xf>
    <xf numFmtId="0" fontId="35" fillId="0" borderId="27" xfId="0" applyFont="1" applyBorder="1" applyAlignment="1" applyProtection="1">
      <alignment vertical="top"/>
      <protection locked="0"/>
    </xf>
    <xf numFmtId="0" fontId="35" fillId="0" borderId="46" xfId="0" applyFont="1" applyBorder="1" applyAlignment="1" applyProtection="1">
      <alignment vertical="top"/>
      <protection locked="0"/>
    </xf>
    <xf numFmtId="0" fontId="35" fillId="0" borderId="47" xfId="0" applyFont="1" applyBorder="1" applyAlignment="1" applyProtection="1">
      <alignment vertical="top"/>
      <protection locked="0"/>
    </xf>
    <xf numFmtId="0" fontId="35" fillId="0" borderId="26" xfId="0" applyFont="1" applyBorder="1" applyAlignment="1" applyProtection="1">
      <alignment vertical="top"/>
      <protection locked="0"/>
    </xf>
    <xf numFmtId="0" fontId="35" fillId="0" borderId="20" xfId="0" applyFont="1" applyBorder="1" applyAlignment="1" applyProtection="1">
      <alignment vertical="top"/>
      <protection locked="0"/>
    </xf>
    <xf numFmtId="0" fontId="35" fillId="0" borderId="49" xfId="0" applyFont="1" applyBorder="1" applyAlignment="1" applyProtection="1">
      <alignment vertical="top"/>
      <protection locked="0"/>
    </xf>
    <xf numFmtId="0" fontId="35" fillId="0" borderId="4" xfId="0" applyFont="1" applyBorder="1" applyAlignment="1" applyProtection="1">
      <alignment vertical="top" wrapText="1"/>
      <protection locked="0"/>
    </xf>
    <xf numFmtId="0" fontId="35" fillId="0" borderId="2" xfId="0" applyFont="1" applyBorder="1" applyAlignment="1" applyProtection="1">
      <alignment vertical="top"/>
      <protection locked="0"/>
    </xf>
    <xf numFmtId="0" fontId="35" fillId="0" borderId="45" xfId="0" applyFont="1" applyBorder="1" applyAlignment="1" applyProtection="1">
      <alignment vertical="top"/>
      <protection locked="0"/>
    </xf>
    <xf numFmtId="0" fontId="31" fillId="10" borderId="38" xfId="0" applyFont="1" applyFill="1" applyBorder="1" applyAlignment="1">
      <alignment horizontal="left" vertical="top"/>
    </xf>
    <xf numFmtId="0" fontId="31" fillId="10" borderId="44" xfId="0" applyFont="1" applyFill="1" applyBorder="1" applyAlignment="1">
      <alignment horizontal="left" vertical="top"/>
    </xf>
    <xf numFmtId="0" fontId="31" fillId="10" borderId="37" xfId="0" applyFont="1" applyFill="1" applyBorder="1" applyAlignment="1">
      <alignment horizontal="left" vertical="top"/>
    </xf>
    <xf numFmtId="0" fontId="31" fillId="4" borderId="28" xfId="0" applyFont="1" applyFill="1" applyBorder="1" applyAlignment="1" applyProtection="1">
      <alignment horizontal="center" vertical="top"/>
      <protection locked="0"/>
    </xf>
    <xf numFmtId="0" fontId="31" fillId="10" borderId="27" xfId="0" applyFont="1" applyFill="1" applyBorder="1" applyAlignment="1">
      <alignment horizontal="left" vertical="top"/>
    </xf>
    <xf numFmtId="0" fontId="31" fillId="10" borderId="30" xfId="0" applyFont="1" applyFill="1" applyBorder="1" applyAlignment="1">
      <alignment horizontal="left" vertical="top"/>
    </xf>
    <xf numFmtId="0" fontId="31" fillId="10" borderId="26" xfId="0" applyFont="1" applyFill="1" applyBorder="1" applyAlignment="1">
      <alignment horizontal="left" vertical="top"/>
    </xf>
    <xf numFmtId="0" fontId="31" fillId="10" borderId="21" xfId="0" applyFont="1" applyFill="1" applyBorder="1" applyAlignment="1">
      <alignment horizontal="center" vertical="top" shrinkToFit="1"/>
    </xf>
    <xf numFmtId="0" fontId="31" fillId="10" borderId="22" xfId="0" applyFont="1" applyFill="1" applyBorder="1" applyAlignment="1">
      <alignment horizontal="center" vertical="top" shrinkToFit="1"/>
    </xf>
    <xf numFmtId="0" fontId="31" fillId="10" borderId="23" xfId="0" applyFont="1" applyFill="1" applyBorder="1" applyAlignment="1">
      <alignment horizontal="center" vertical="top" shrinkToFit="1"/>
    </xf>
    <xf numFmtId="0" fontId="31" fillId="4" borderId="21" xfId="0" applyFont="1" applyFill="1" applyBorder="1" applyAlignment="1" applyProtection="1">
      <alignment horizontal="left" vertical="top" wrapText="1" indent="3"/>
      <protection locked="0"/>
    </xf>
    <xf numFmtId="0" fontId="31" fillId="4" borderId="23" xfId="0" applyFont="1" applyFill="1" applyBorder="1" applyAlignment="1" applyProtection="1">
      <alignment horizontal="left" vertical="top" wrapText="1" indent="3"/>
      <protection locked="0"/>
    </xf>
    <xf numFmtId="0" fontId="35" fillId="0" borderId="27" xfId="0" applyFont="1" applyBorder="1" applyAlignment="1" applyProtection="1">
      <alignment vertical="top" wrapText="1"/>
      <protection locked="0"/>
    </xf>
    <xf numFmtId="0" fontId="35" fillId="0" borderId="46" xfId="0" applyFont="1" applyBorder="1" applyAlignment="1" applyProtection="1">
      <alignment vertical="top" wrapText="1"/>
      <protection locked="0"/>
    </xf>
    <xf numFmtId="0" fontId="35" fillId="0" borderId="47" xfId="0" applyFont="1" applyBorder="1" applyAlignment="1" applyProtection="1">
      <alignment vertical="top" wrapText="1"/>
      <protection locked="0"/>
    </xf>
    <xf numFmtId="0" fontId="35" fillId="0" borderId="0" xfId="0" applyFont="1" applyAlignment="1" applyProtection="1">
      <alignment vertical="top" wrapText="1"/>
      <protection locked="0"/>
    </xf>
    <xf numFmtId="0" fontId="35" fillId="0" borderId="48" xfId="0" applyFont="1" applyBorder="1" applyAlignment="1" applyProtection="1">
      <alignment vertical="top" wrapText="1"/>
      <protection locked="0"/>
    </xf>
    <xf numFmtId="0" fontId="35" fillId="0" borderId="26" xfId="0" applyFont="1" applyBorder="1" applyAlignment="1" applyProtection="1">
      <alignment vertical="top" wrapText="1"/>
      <protection locked="0"/>
    </xf>
    <xf numFmtId="0" fontId="35" fillId="0" borderId="20" xfId="0" applyFont="1" applyBorder="1" applyAlignment="1" applyProtection="1">
      <alignment vertical="top" wrapText="1"/>
      <protection locked="0"/>
    </xf>
    <xf numFmtId="0" fontId="35" fillId="0" borderId="49" xfId="0" applyFont="1" applyBorder="1" applyAlignment="1" applyProtection="1">
      <alignment vertical="top" wrapText="1"/>
      <protection locked="0"/>
    </xf>
    <xf numFmtId="0" fontId="21" fillId="0" borderId="0" xfId="21" applyAlignment="1" applyProtection="1">
      <alignment horizontal="right" vertical="center"/>
    </xf>
  </cellXfs>
  <cellStyles count="31">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パーセント 3" xfId="10" xr:uid="{00000000-0005-0000-0000-000009000000}"/>
    <cellStyle name="ハイパーリンク" xfId="30" builtinId="8"/>
    <cellStyle name="ハイパーリンク 2" xfId="11" xr:uid="{00000000-0005-0000-0000-00000A000000}"/>
    <cellStyle name="桁区切り" xfId="12" builtinId="6"/>
    <cellStyle name="桁区切り 2" xfId="13" xr:uid="{00000000-0005-0000-0000-00000C000000}"/>
    <cellStyle name="桁区切り 3" xfId="14" xr:uid="{00000000-0005-0000-0000-00000D000000}"/>
    <cellStyle name="桁区切り 4" xfId="15" xr:uid="{00000000-0005-0000-0000-00000E000000}"/>
    <cellStyle name="桁区切り 5" xfId="16" xr:uid="{00000000-0005-0000-0000-00000F000000}"/>
    <cellStyle name="桁区切り 6" xfId="17" xr:uid="{00000000-0005-0000-0000-000010000000}"/>
    <cellStyle name="標準" xfId="0" builtinId="0"/>
    <cellStyle name="標準 2" xfId="18" xr:uid="{00000000-0005-0000-0000-000012000000}"/>
    <cellStyle name="標準 3" xfId="19" xr:uid="{00000000-0005-0000-0000-000013000000}"/>
    <cellStyle name="標準 3 2" xfId="20" xr:uid="{00000000-0005-0000-0000-000014000000}"/>
    <cellStyle name="標準 3 2 2" xfId="21" xr:uid="{00000000-0005-0000-0000-000015000000}"/>
    <cellStyle name="標準 3 2 2 2" xfId="22" xr:uid="{00000000-0005-0000-0000-000016000000}"/>
    <cellStyle name="標準 4" xfId="23" xr:uid="{00000000-0005-0000-0000-000017000000}"/>
    <cellStyle name="標準 5" xfId="24" xr:uid="{00000000-0005-0000-0000-000018000000}"/>
    <cellStyle name="標準 5 2" xfId="25" xr:uid="{00000000-0005-0000-0000-000019000000}"/>
    <cellStyle name="標準 6" xfId="26" xr:uid="{00000000-0005-0000-0000-00001A000000}"/>
    <cellStyle name="標準 7" xfId="27" xr:uid="{00000000-0005-0000-0000-00001B000000}"/>
    <cellStyle name="標準_供給約款変更認可申請書様式集2008.5" xfId="28" xr:uid="{00000000-0005-0000-0000-00001C000000}"/>
    <cellStyle name="未定義" xfId="29" xr:uid="{00000000-0005-0000-0000-00001D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35</xdr:row>
      <xdr:rowOff>0</xdr:rowOff>
    </xdr:from>
    <xdr:to>
      <xdr:col>12</xdr:col>
      <xdr:colOff>536575</xdr:colOff>
      <xdr:row>43</xdr:row>
      <xdr:rowOff>3739</xdr:rowOff>
    </xdr:to>
    <xdr:pic>
      <xdr:nvPicPr>
        <xdr:cNvPr id="2" name="図 1">
          <a:extLst>
            <a:ext uri="{FF2B5EF4-FFF2-40B4-BE49-F238E27FC236}">
              <a16:creationId xmlns:a16="http://schemas.microsoft.com/office/drawing/2014/main" id="{C208638A-3382-00A1-7B50-C50293A595CD}"/>
            </a:ext>
          </a:extLst>
        </xdr:cNvPr>
        <xdr:cNvPicPr>
          <a:picLocks noChangeAspect="1"/>
        </xdr:cNvPicPr>
      </xdr:nvPicPr>
      <xdr:blipFill>
        <a:blip xmlns:r="http://schemas.openxmlformats.org/officeDocument/2006/relationships" r:embed="rId1"/>
        <a:stretch>
          <a:fillRect/>
        </a:stretch>
      </xdr:blipFill>
      <xdr:spPr>
        <a:xfrm>
          <a:off x="10010775" y="7715250"/>
          <a:ext cx="3019425" cy="19938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xdr:colOff>
      <xdr:row>14</xdr:row>
      <xdr:rowOff>0</xdr:rowOff>
    </xdr:from>
    <xdr:to>
      <xdr:col>18</xdr:col>
      <xdr:colOff>419101</xdr:colOff>
      <xdr:row>21</xdr:row>
      <xdr:rowOff>115389</xdr:rowOff>
    </xdr:to>
    <xdr:pic>
      <xdr:nvPicPr>
        <xdr:cNvPr id="2" name="図 1">
          <a:extLst>
            <a:ext uri="{FF2B5EF4-FFF2-40B4-BE49-F238E27FC236}">
              <a16:creationId xmlns:a16="http://schemas.microsoft.com/office/drawing/2014/main" id="{B7C3B2A8-F8F9-E9B0-3866-AA804479A822}"/>
            </a:ext>
          </a:extLst>
        </xdr:cNvPr>
        <xdr:cNvPicPr>
          <a:picLocks noChangeAspect="1"/>
        </xdr:cNvPicPr>
      </xdr:nvPicPr>
      <xdr:blipFill>
        <a:blip xmlns:r="http://schemas.openxmlformats.org/officeDocument/2006/relationships" r:embed="rId1"/>
        <a:stretch>
          <a:fillRect/>
        </a:stretch>
      </xdr:blipFill>
      <xdr:spPr>
        <a:xfrm>
          <a:off x="11551921" y="2895600"/>
          <a:ext cx="3581400" cy="15403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8940A-D672-461A-AD2A-EE1396079B44}">
  <sheetPr>
    <pageSetUpPr fitToPage="1"/>
  </sheetPr>
  <dimension ref="A1:HL46"/>
  <sheetViews>
    <sheetView showGridLines="0" tabSelected="1" zoomScaleNormal="100" workbookViewId="0"/>
  </sheetViews>
  <sheetFormatPr defaultColWidth="9" defaultRowHeight="20.25" customHeight="1"/>
  <cols>
    <col min="1" max="1" width="3.33203125" style="85" customWidth="1"/>
    <col min="2" max="2" width="30.77734375" style="85" customWidth="1"/>
    <col min="3" max="3" width="6.6640625" style="85" customWidth="1"/>
    <col min="4" max="5" width="40.6640625" style="85" customWidth="1"/>
    <col min="6" max="6" width="4.77734375" style="85" customWidth="1"/>
    <col min="7" max="7" width="50.6640625" style="85" customWidth="1"/>
    <col min="8" max="16384" width="9" style="85"/>
  </cols>
  <sheetData>
    <row r="1" spans="1:220" ht="19.2">
      <c r="A1" s="233" t="s">
        <v>124</v>
      </c>
      <c r="B1" s="86"/>
      <c r="C1" s="86"/>
      <c r="D1" s="86"/>
      <c r="E1" s="86"/>
      <c r="F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row>
    <row r="2" spans="1:220" ht="10.050000000000001"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row>
    <row r="3" spans="1:220" ht="15.75" customHeight="1">
      <c r="A3" s="86"/>
      <c r="B3" s="69" t="s">
        <v>206</v>
      </c>
      <c r="C3" s="275"/>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row>
    <row r="4" spans="1:220" ht="15.75" customHeight="1" thickBot="1">
      <c r="A4" s="86"/>
      <c r="B4" s="276" t="s">
        <v>113</v>
      </c>
      <c r="C4" s="277" t="s">
        <v>112</v>
      </c>
      <c r="D4" s="293" t="s">
        <v>111</v>
      </c>
      <c r="E4" s="293" t="s">
        <v>230</v>
      </c>
      <c r="F4" s="86"/>
      <c r="G4" s="115" t="s">
        <v>214</v>
      </c>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row>
    <row r="5" spans="1:220" ht="19.95" customHeight="1">
      <c r="A5" s="86"/>
      <c r="B5" s="278" t="s">
        <v>201</v>
      </c>
      <c r="C5" s="279" t="s">
        <v>101</v>
      </c>
      <c r="D5" s="240"/>
      <c r="E5" s="241"/>
      <c r="F5" s="86"/>
      <c r="G5" s="242"/>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row>
    <row r="6" spans="1:220" ht="19.95" customHeight="1">
      <c r="A6" s="86"/>
      <c r="B6" s="278" t="s">
        <v>121</v>
      </c>
      <c r="C6" s="279" t="s">
        <v>101</v>
      </c>
      <c r="D6" s="243"/>
      <c r="E6" s="244"/>
      <c r="F6" s="86"/>
      <c r="G6" s="242"/>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row>
    <row r="7" spans="1:220" ht="19.95" customHeight="1">
      <c r="A7" s="86"/>
      <c r="B7" s="278" t="s">
        <v>120</v>
      </c>
      <c r="C7" s="279"/>
      <c r="D7" s="243"/>
      <c r="E7" s="244"/>
      <c r="F7" s="86"/>
      <c r="G7" s="242"/>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row>
    <row r="8" spans="1:220" ht="19.95" customHeight="1">
      <c r="A8" s="86"/>
      <c r="B8" s="278" t="s">
        <v>119</v>
      </c>
      <c r="C8" s="279" t="s">
        <v>101</v>
      </c>
      <c r="D8" s="243"/>
      <c r="E8" s="244"/>
      <c r="F8" s="86"/>
      <c r="G8" s="242"/>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row>
    <row r="9" spans="1:220" ht="19.95" customHeight="1">
      <c r="A9" s="86"/>
      <c r="B9" s="278" t="s">
        <v>118</v>
      </c>
      <c r="C9" s="279"/>
      <c r="D9" s="243"/>
      <c r="E9" s="244"/>
      <c r="F9" s="86"/>
      <c r="G9" s="242"/>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row>
    <row r="10" spans="1:220" ht="19.95" customHeight="1">
      <c r="A10" s="86"/>
      <c r="B10" s="278" t="s">
        <v>202</v>
      </c>
      <c r="C10" s="279"/>
      <c r="D10" s="243"/>
      <c r="E10" s="244"/>
      <c r="F10" s="86"/>
      <c r="G10" s="245" t="s">
        <v>239</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row>
    <row r="11" spans="1:220" ht="19.95" customHeight="1">
      <c r="A11" s="86"/>
      <c r="B11" s="278" t="s">
        <v>203</v>
      </c>
      <c r="C11" s="279"/>
      <c r="D11" s="243"/>
      <c r="E11" s="244"/>
      <c r="F11" s="86"/>
      <c r="G11" s="246" t="s">
        <v>239</v>
      </c>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row>
    <row r="12" spans="1:220" ht="19.95" customHeight="1">
      <c r="A12" s="86"/>
      <c r="B12" s="278" t="s">
        <v>204</v>
      </c>
      <c r="C12" s="279"/>
      <c r="D12" s="247" t="s">
        <v>209</v>
      </c>
      <c r="E12" s="248"/>
      <c r="F12" s="86"/>
      <c r="G12" s="242"/>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row>
    <row r="13" spans="1:220" ht="19.95" customHeight="1">
      <c r="A13" s="86"/>
      <c r="B13" s="278" t="s">
        <v>205</v>
      </c>
      <c r="C13" s="279"/>
      <c r="D13" s="247" t="s">
        <v>248</v>
      </c>
      <c r="E13" s="248"/>
      <c r="F13" s="86"/>
      <c r="G13" s="242"/>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row>
    <row r="14" spans="1:220" ht="19.95" customHeight="1">
      <c r="A14" s="86"/>
      <c r="B14" s="278" t="s">
        <v>210</v>
      </c>
      <c r="C14" s="279"/>
      <c r="D14" s="247"/>
      <c r="E14" s="248"/>
      <c r="F14" s="86"/>
      <c r="G14" s="242"/>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row>
    <row r="15" spans="1:220" ht="19.95" customHeight="1">
      <c r="A15" s="86"/>
      <c r="B15" s="278" t="s">
        <v>211</v>
      </c>
      <c r="C15" s="279"/>
      <c r="D15" s="247"/>
      <c r="E15" s="248"/>
      <c r="F15" s="86"/>
      <c r="G15" s="242"/>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row>
    <row r="16" spans="1:220" ht="19.95" customHeight="1" thickBot="1">
      <c r="A16" s="86"/>
      <c r="B16" s="278" t="s">
        <v>212</v>
      </c>
      <c r="C16" s="279"/>
      <c r="D16" s="249"/>
      <c r="E16" s="250"/>
      <c r="F16" s="86"/>
      <c r="G16" s="242"/>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row>
    <row r="17" spans="1:220" ht="10.050000000000001" customHeight="1">
      <c r="A17" s="86"/>
      <c r="B17" s="280"/>
      <c r="C17" s="281"/>
      <c r="D17" s="251"/>
      <c r="E17" s="251"/>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row>
    <row r="18" spans="1:220" ht="15.75" customHeight="1">
      <c r="A18" s="86"/>
      <c r="B18" s="69" t="s">
        <v>207</v>
      </c>
      <c r="C18" s="275"/>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row>
    <row r="19" spans="1:220" ht="15.75" customHeight="1" thickBot="1">
      <c r="B19" s="282" t="s">
        <v>113</v>
      </c>
      <c r="C19" s="283" t="s">
        <v>112</v>
      </c>
      <c r="D19" s="294" t="s">
        <v>111</v>
      </c>
      <c r="E19" s="294" t="s">
        <v>230</v>
      </c>
      <c r="G19" s="115" t="s">
        <v>214</v>
      </c>
    </row>
    <row r="20" spans="1:220" ht="19.95" customHeight="1">
      <c r="B20" s="284" t="s">
        <v>123</v>
      </c>
      <c r="C20" s="279" t="s">
        <v>101</v>
      </c>
      <c r="D20" s="252"/>
      <c r="E20" s="253"/>
      <c r="G20" s="245" t="s">
        <v>218</v>
      </c>
    </row>
    <row r="21" spans="1:220" ht="19.95" customHeight="1">
      <c r="B21" s="284" t="s">
        <v>122</v>
      </c>
      <c r="C21" s="279" t="s">
        <v>101</v>
      </c>
      <c r="D21" s="247"/>
      <c r="E21" s="248"/>
      <c r="G21" s="254"/>
    </row>
    <row r="22" spans="1:220" ht="19.95" customHeight="1">
      <c r="A22" s="90"/>
      <c r="B22" s="278" t="s">
        <v>121</v>
      </c>
      <c r="C22" s="279" t="s">
        <v>101</v>
      </c>
      <c r="D22" s="243"/>
      <c r="E22" s="244"/>
      <c r="F22" s="86"/>
      <c r="G22" s="254"/>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row>
    <row r="23" spans="1:220" ht="19.95" customHeight="1">
      <c r="A23" s="90"/>
      <c r="B23" s="278" t="s">
        <v>120</v>
      </c>
      <c r="C23" s="285"/>
      <c r="D23" s="243"/>
      <c r="E23" s="244"/>
      <c r="F23" s="86"/>
      <c r="G23" s="254"/>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row>
    <row r="24" spans="1:220" ht="19.95" customHeight="1">
      <c r="A24" s="90"/>
      <c r="B24" s="278" t="s">
        <v>119</v>
      </c>
      <c r="C24" s="279" t="s">
        <v>101</v>
      </c>
      <c r="D24" s="243"/>
      <c r="E24" s="244"/>
      <c r="F24" s="86"/>
      <c r="G24" s="254"/>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row>
    <row r="25" spans="1:220" ht="19.95" customHeight="1">
      <c r="A25" s="90"/>
      <c r="B25" s="278" t="s">
        <v>118</v>
      </c>
      <c r="C25" s="285"/>
      <c r="D25" s="243"/>
      <c r="E25" s="244"/>
      <c r="F25" s="86"/>
      <c r="G25" s="254"/>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row>
    <row r="26" spans="1:220" ht="19.95" customHeight="1">
      <c r="B26" s="284" t="s">
        <v>117</v>
      </c>
      <c r="C26" s="286"/>
      <c r="D26" s="255" t="s">
        <v>127</v>
      </c>
      <c r="E26" s="256"/>
      <c r="G26" s="245" t="s">
        <v>215</v>
      </c>
    </row>
    <row r="27" spans="1:220" ht="19.95" customHeight="1">
      <c r="B27" s="278" t="s">
        <v>126</v>
      </c>
      <c r="C27" s="285"/>
      <c r="D27" s="247" t="s">
        <v>248</v>
      </c>
      <c r="E27" s="248"/>
      <c r="G27" s="254"/>
    </row>
    <row r="28" spans="1:220" ht="45" customHeight="1">
      <c r="B28" s="284" t="s">
        <v>116</v>
      </c>
      <c r="C28" s="279"/>
      <c r="D28" s="255" t="s">
        <v>249</v>
      </c>
      <c r="E28" s="256"/>
      <c r="G28" s="254"/>
    </row>
    <row r="29" spans="1:220" ht="19.95" customHeight="1">
      <c r="B29" s="284" t="s">
        <v>115</v>
      </c>
      <c r="C29" s="279" t="s">
        <v>101</v>
      </c>
      <c r="D29" s="247" t="s">
        <v>125</v>
      </c>
      <c r="E29" s="248"/>
      <c r="G29" s="254"/>
    </row>
    <row r="30" spans="1:220" ht="19.95" customHeight="1" thickBot="1">
      <c r="B30" s="284" t="s">
        <v>114</v>
      </c>
      <c r="C30" s="279" t="s">
        <v>101</v>
      </c>
      <c r="D30" s="257" t="s">
        <v>250</v>
      </c>
      <c r="E30" s="258"/>
      <c r="G30" s="245" t="s">
        <v>216</v>
      </c>
    </row>
    <row r="31" spans="1:220" ht="10.050000000000001" customHeight="1">
      <c r="B31" s="287"/>
      <c r="C31" s="281"/>
      <c r="D31" s="260"/>
      <c r="E31" s="259"/>
    </row>
    <row r="32" spans="1:220" ht="15.75" customHeight="1">
      <c r="A32" s="91"/>
      <c r="B32" s="69" t="s">
        <v>208</v>
      </c>
      <c r="C32" s="275"/>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row>
    <row r="33" spans="2:7" ht="15.75" customHeight="1" thickBot="1">
      <c r="B33" s="282" t="s">
        <v>113</v>
      </c>
      <c r="C33" s="283" t="s">
        <v>112</v>
      </c>
      <c r="D33" s="293" t="s">
        <v>111</v>
      </c>
      <c r="E33" s="293" t="s">
        <v>230</v>
      </c>
      <c r="G33" s="115" t="s">
        <v>214</v>
      </c>
    </row>
    <row r="34" spans="2:7" ht="19.95" customHeight="1">
      <c r="B34" s="284" t="s">
        <v>110</v>
      </c>
      <c r="C34" s="288" t="s">
        <v>101</v>
      </c>
      <c r="D34" s="261" t="s">
        <v>251</v>
      </c>
      <c r="E34" s="262"/>
      <c r="G34" s="245" t="s">
        <v>216</v>
      </c>
    </row>
    <row r="35" spans="2:7" ht="19.95" customHeight="1">
      <c r="B35" s="284" t="s">
        <v>109</v>
      </c>
      <c r="C35" s="288"/>
      <c r="D35" s="263"/>
      <c r="E35" s="264"/>
      <c r="G35" s="254"/>
    </row>
    <row r="36" spans="2:7" ht="19.95" customHeight="1">
      <c r="B36" s="284" t="s">
        <v>108</v>
      </c>
      <c r="C36" s="288" t="s">
        <v>101</v>
      </c>
      <c r="D36" s="247"/>
      <c r="E36" s="248"/>
      <c r="G36" s="326" t="s">
        <v>264</v>
      </c>
    </row>
    <row r="37" spans="2:7" ht="19.95" customHeight="1">
      <c r="B37" s="284" t="s">
        <v>107</v>
      </c>
      <c r="C37" s="288" t="s">
        <v>101</v>
      </c>
      <c r="D37" s="247"/>
      <c r="E37" s="248"/>
      <c r="G37" s="327"/>
    </row>
    <row r="38" spans="2:7" ht="19.95" customHeight="1">
      <c r="B38" s="284" t="s">
        <v>106</v>
      </c>
      <c r="C38" s="288"/>
      <c r="D38" s="247">
        <v>15</v>
      </c>
      <c r="E38" s="248"/>
      <c r="G38" s="245" t="s">
        <v>217</v>
      </c>
    </row>
    <row r="39" spans="2:7" ht="19.95" customHeight="1">
      <c r="B39" s="284" t="s">
        <v>105</v>
      </c>
      <c r="C39" s="288"/>
      <c r="D39" s="255" t="s">
        <v>127</v>
      </c>
      <c r="E39" s="256"/>
      <c r="G39" s="245" t="s">
        <v>215</v>
      </c>
    </row>
    <row r="40" spans="2:7" ht="19.95" customHeight="1">
      <c r="B40" s="284" t="s">
        <v>104</v>
      </c>
      <c r="C40" s="288" t="s">
        <v>101</v>
      </c>
      <c r="D40" s="265">
        <v>1</v>
      </c>
      <c r="E40" s="266"/>
      <c r="G40" s="245" t="s">
        <v>227</v>
      </c>
    </row>
    <row r="41" spans="2:7" ht="19.95" customHeight="1">
      <c r="B41" s="289" t="s">
        <v>23</v>
      </c>
      <c r="C41" s="328" t="s">
        <v>101</v>
      </c>
      <c r="D41" s="267" t="s">
        <v>276</v>
      </c>
      <c r="E41" s="268"/>
      <c r="G41" s="323" t="s">
        <v>216</v>
      </c>
    </row>
    <row r="42" spans="2:7" ht="19.95" customHeight="1">
      <c r="B42" s="290"/>
      <c r="C42" s="329"/>
      <c r="D42" s="269" t="s">
        <v>257</v>
      </c>
      <c r="E42" s="270"/>
      <c r="G42" s="324"/>
    </row>
    <row r="43" spans="2:7" ht="19.95" customHeight="1">
      <c r="B43" s="291" t="s">
        <v>254</v>
      </c>
      <c r="C43" s="329"/>
      <c r="D43" s="269" t="s">
        <v>266</v>
      </c>
      <c r="E43" s="270"/>
      <c r="G43" s="324"/>
    </row>
    <row r="44" spans="2:7" ht="19.95" customHeight="1">
      <c r="B44" s="292" t="s">
        <v>255</v>
      </c>
      <c r="C44" s="329"/>
      <c r="D44" s="255" t="s">
        <v>256</v>
      </c>
      <c r="E44" s="256"/>
      <c r="G44" s="324"/>
    </row>
    <row r="45" spans="2:7" ht="19.95" customHeight="1">
      <c r="B45" s="284" t="s">
        <v>103</v>
      </c>
      <c r="C45" s="288" t="s">
        <v>101</v>
      </c>
      <c r="D45" s="271" t="s">
        <v>252</v>
      </c>
      <c r="E45" s="272"/>
      <c r="G45" s="324"/>
    </row>
    <row r="46" spans="2:7" ht="19.95" customHeight="1" thickBot="1">
      <c r="B46" s="284" t="s">
        <v>102</v>
      </c>
      <c r="C46" s="288" t="s">
        <v>101</v>
      </c>
      <c r="D46" s="273" t="s">
        <v>253</v>
      </c>
      <c r="E46" s="274"/>
      <c r="G46" s="325"/>
    </row>
  </sheetData>
  <sheetProtection sheet="1" objects="1" scenarios="1"/>
  <mergeCells count="3">
    <mergeCell ref="G41:G46"/>
    <mergeCell ref="G36:G37"/>
    <mergeCell ref="C41:C44"/>
  </mergeCells>
  <phoneticPr fontId="2"/>
  <pageMargins left="0.25" right="0.25" top="0.75" bottom="0.75" header="0.3" footer="0.3"/>
  <pageSetup paperSize="9" scale="82" fitToHeight="0"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N30"/>
  <sheetViews>
    <sheetView showGridLines="0" zoomScaleNormal="100" workbookViewId="0"/>
  </sheetViews>
  <sheetFormatPr defaultColWidth="9.21875" defaultRowHeight="13.2"/>
  <cols>
    <col min="1" max="1" width="2.77734375" style="89" customWidth="1"/>
    <col min="2" max="6" width="20.21875" style="89" customWidth="1"/>
    <col min="7" max="16384" width="9.21875" style="89"/>
  </cols>
  <sheetData>
    <row r="1" spans="1:222" s="85" customFormat="1" ht="19.2">
      <c r="A1" s="233" t="s">
        <v>69</v>
      </c>
      <c r="C1" s="86"/>
      <c r="D1" s="86"/>
      <c r="E1" s="86"/>
      <c r="F1" s="86"/>
      <c r="G1" s="86"/>
      <c r="H1" s="87"/>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row>
    <row r="2" spans="1:222" s="85" customFormat="1" ht="15.75" customHeight="1">
      <c r="B2" s="84"/>
      <c r="C2" s="86"/>
      <c r="D2" s="88" t="s">
        <v>37</v>
      </c>
      <c r="E2" s="337" t="str">
        <f>IF(基本情報!D20&lt;&gt;"",基本情報!D20,"")</f>
        <v/>
      </c>
      <c r="F2" s="337"/>
      <c r="G2" s="86"/>
      <c r="H2" s="87"/>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row>
    <row r="3" spans="1:222" s="85" customFormat="1" ht="15.6" customHeight="1">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row>
    <row r="4" spans="1:222" s="85" customFormat="1" ht="15.6" customHeight="1">
      <c r="B4" s="295" t="s">
        <v>99</v>
      </c>
      <c r="C4" s="90"/>
      <c r="D4" s="90"/>
      <c r="E4" s="90"/>
      <c r="F4" s="90"/>
      <c r="G4" s="90"/>
      <c r="H4" s="87"/>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row>
    <row r="5" spans="1:222" s="85" customFormat="1" ht="15.6" customHeight="1">
      <c r="B5" s="91"/>
      <c r="C5" s="90"/>
      <c r="D5" s="90"/>
      <c r="E5" s="90"/>
      <c r="F5" s="90"/>
      <c r="G5" s="90"/>
      <c r="H5" s="87"/>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row>
    <row r="6" spans="1:222" s="85" customFormat="1" ht="15.75" customHeight="1">
      <c r="B6" s="69" t="s">
        <v>70</v>
      </c>
      <c r="C6" s="90"/>
      <c r="D6" s="90"/>
      <c r="E6" s="90"/>
      <c r="F6" s="90"/>
      <c r="G6" s="90"/>
      <c r="H6" s="87"/>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row>
    <row r="7" spans="1:222" s="85" customFormat="1" ht="4.95" customHeight="1">
      <c r="B7" s="91"/>
      <c r="C7" s="92"/>
      <c r="D7" s="90"/>
      <c r="G7" s="90"/>
      <c r="H7" s="87"/>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row>
    <row r="8" spans="1:222">
      <c r="B8" s="296" t="s">
        <v>18</v>
      </c>
      <c r="C8" s="296" t="s">
        <v>71</v>
      </c>
      <c r="D8" s="296" t="s">
        <v>19</v>
      </c>
      <c r="E8" s="296" t="s">
        <v>19</v>
      </c>
      <c r="F8" s="297" t="s">
        <v>130</v>
      </c>
      <c r="H8" s="333" t="s">
        <v>214</v>
      </c>
      <c r="I8" s="334"/>
      <c r="J8" s="334"/>
      <c r="K8" s="334"/>
      <c r="L8" s="335"/>
    </row>
    <row r="9" spans="1:222" ht="13.8" customHeight="1" thickBot="1">
      <c r="B9" s="298"/>
      <c r="C9" s="298" t="s">
        <v>258</v>
      </c>
      <c r="D9" s="298" t="s">
        <v>20</v>
      </c>
      <c r="E9" s="298" t="s">
        <v>131</v>
      </c>
      <c r="F9" s="298" t="s">
        <v>132</v>
      </c>
      <c r="H9" s="336"/>
      <c r="I9" s="336"/>
      <c r="J9" s="336"/>
      <c r="K9" s="336"/>
      <c r="L9" s="336"/>
    </row>
    <row r="10" spans="1:222" ht="19.95" customHeight="1">
      <c r="B10" s="93" t="s">
        <v>267</v>
      </c>
      <c r="C10" s="70"/>
      <c r="D10" s="94"/>
      <c r="E10" s="79">
        <f>ROUND(D10/$F$15,1)</f>
        <v>0</v>
      </c>
      <c r="F10" s="80">
        <f>C10*E10</f>
        <v>0</v>
      </c>
      <c r="H10" s="343" t="s">
        <v>226</v>
      </c>
      <c r="I10" s="344"/>
      <c r="J10" s="344"/>
      <c r="K10" s="344"/>
      <c r="L10" s="345"/>
    </row>
    <row r="11" spans="1:222" ht="19.95" customHeight="1">
      <c r="B11" s="95" t="s">
        <v>278</v>
      </c>
      <c r="C11" s="71"/>
      <c r="D11" s="96"/>
      <c r="E11" s="79">
        <f>ROUND(D11/$F$15,1)</f>
        <v>0</v>
      </c>
      <c r="F11" s="80">
        <f>C11*E11</f>
        <v>0</v>
      </c>
      <c r="H11" s="346"/>
      <c r="I11" s="347"/>
      <c r="J11" s="347"/>
      <c r="K11" s="347"/>
      <c r="L11" s="348"/>
    </row>
    <row r="12" spans="1:222" ht="19.95" customHeight="1" thickBot="1">
      <c r="B12" s="98" t="s">
        <v>277</v>
      </c>
      <c r="C12" s="72"/>
      <c r="D12" s="99"/>
      <c r="E12" s="79">
        <f>ROUND(D12/$F$15,1)</f>
        <v>0</v>
      </c>
      <c r="F12" s="80">
        <f>C12*E12</f>
        <v>0</v>
      </c>
      <c r="G12" s="100"/>
      <c r="H12" s="349"/>
      <c r="I12" s="350"/>
      <c r="J12" s="350"/>
      <c r="K12" s="350"/>
      <c r="L12" s="351"/>
    </row>
    <row r="13" spans="1:222" ht="20.100000000000001" customHeight="1">
      <c r="B13" s="299" t="s">
        <v>133</v>
      </c>
      <c r="C13" s="82" t="s">
        <v>134</v>
      </c>
      <c r="D13" s="83">
        <f>SUM(D10:D12)</f>
        <v>0</v>
      </c>
      <c r="E13" s="81">
        <f>SUM(E10:E12)</f>
        <v>0</v>
      </c>
      <c r="F13" s="80">
        <f>SUM(F10:F12)</f>
        <v>0</v>
      </c>
      <c r="H13" s="342"/>
      <c r="I13" s="342"/>
      <c r="J13" s="342"/>
      <c r="K13" s="342"/>
      <c r="L13" s="342"/>
    </row>
    <row r="14" spans="1:222" ht="20.100000000000001" customHeight="1">
      <c r="B14" s="300" t="s">
        <v>240</v>
      </c>
      <c r="C14" s="111" t="str">
        <f>IFERROR(ROUNDDOWN(F13/E13,2),"")</f>
        <v/>
      </c>
      <c r="D14" s="340" t="s">
        <v>135</v>
      </c>
      <c r="E14" s="341"/>
      <c r="F14" s="341"/>
      <c r="G14" s="100"/>
      <c r="H14" s="342"/>
      <c r="I14" s="342"/>
      <c r="J14" s="342"/>
      <c r="K14" s="342"/>
      <c r="L14" s="342"/>
    </row>
    <row r="15" spans="1:222" ht="20.100000000000001" customHeight="1">
      <c r="B15" s="101"/>
      <c r="C15" s="102"/>
      <c r="D15" s="103"/>
      <c r="E15" s="301" t="s">
        <v>190</v>
      </c>
      <c r="F15" s="104">
        <v>0.48799999999999999</v>
      </c>
      <c r="G15" s="100"/>
      <c r="H15" s="352" t="s">
        <v>285</v>
      </c>
      <c r="I15" s="352"/>
      <c r="J15" s="352"/>
      <c r="K15" s="352"/>
      <c r="L15" s="352"/>
    </row>
    <row r="16" spans="1:222">
      <c r="B16" s="105"/>
      <c r="C16" s="105"/>
      <c r="D16" s="105"/>
      <c r="E16" s="105"/>
      <c r="F16" s="105"/>
      <c r="H16" s="339"/>
      <c r="I16" s="339"/>
      <c r="J16" s="339"/>
      <c r="K16" s="339"/>
      <c r="L16" s="339"/>
    </row>
    <row r="17" spans="2:12">
      <c r="B17" s="295" t="s">
        <v>245</v>
      </c>
      <c r="C17" s="105"/>
      <c r="D17" s="105"/>
      <c r="E17" s="105"/>
      <c r="F17" s="105"/>
      <c r="H17" s="339"/>
      <c r="I17" s="339"/>
      <c r="J17" s="339"/>
      <c r="K17" s="339"/>
      <c r="L17" s="339"/>
    </row>
    <row r="18" spans="2:12" ht="19.95" customHeight="1">
      <c r="B18" s="106"/>
      <c r="C18" s="107"/>
      <c r="D18" s="302" t="s">
        <v>228</v>
      </c>
      <c r="E18" s="106"/>
      <c r="F18" s="106"/>
      <c r="H18" s="339"/>
      <c r="I18" s="339"/>
      <c r="J18" s="339"/>
      <c r="K18" s="339"/>
      <c r="L18" s="339"/>
    </row>
    <row r="19" spans="2:12">
      <c r="B19" s="108"/>
      <c r="C19" s="109"/>
      <c r="D19" s="108"/>
      <c r="E19" s="105"/>
      <c r="F19" s="108"/>
      <c r="H19" s="339"/>
      <c r="I19" s="339"/>
      <c r="J19" s="339"/>
      <c r="K19" s="339"/>
      <c r="L19" s="339"/>
    </row>
    <row r="20" spans="2:12">
      <c r="B20" s="302" t="s">
        <v>281</v>
      </c>
      <c r="C20" s="106"/>
      <c r="D20" s="106"/>
      <c r="E20" s="106"/>
      <c r="F20" s="106"/>
      <c r="H20" s="342"/>
      <c r="I20" s="342"/>
      <c r="J20" s="342"/>
      <c r="K20" s="342"/>
      <c r="L20" s="342"/>
    </row>
    <row r="21" spans="2:12" ht="19.95" customHeight="1">
      <c r="B21" s="106"/>
      <c r="C21" s="107"/>
      <c r="D21" s="302" t="s">
        <v>228</v>
      </c>
      <c r="E21" s="106"/>
      <c r="F21" s="106"/>
      <c r="H21" s="332" t="s">
        <v>284</v>
      </c>
      <c r="I21" s="332"/>
      <c r="J21" s="332"/>
      <c r="K21" s="332"/>
      <c r="L21" s="332"/>
    </row>
    <row r="22" spans="2:12" ht="19.95" customHeight="1">
      <c r="H22" s="330"/>
      <c r="I22" s="330"/>
      <c r="J22" s="330"/>
      <c r="K22" s="330"/>
      <c r="L22" s="330"/>
    </row>
    <row r="23" spans="2:12" ht="19.95" customHeight="1">
      <c r="B23" s="302" t="s">
        <v>282</v>
      </c>
      <c r="C23" s="106"/>
      <c r="D23" s="106"/>
      <c r="E23" s="106"/>
      <c r="F23" s="106"/>
      <c r="H23" s="331"/>
      <c r="I23" s="331"/>
      <c r="J23" s="331"/>
      <c r="K23" s="331"/>
      <c r="L23" s="331"/>
    </row>
    <row r="24" spans="2:12" ht="19.95" customHeight="1">
      <c r="B24" s="106"/>
      <c r="C24" s="107"/>
      <c r="D24" s="302" t="s">
        <v>228</v>
      </c>
      <c r="E24" s="106"/>
      <c r="F24" s="106"/>
      <c r="H24" s="332" t="s">
        <v>219</v>
      </c>
      <c r="I24" s="332"/>
      <c r="J24" s="332"/>
      <c r="K24" s="332"/>
      <c r="L24" s="332"/>
    </row>
    <row r="25" spans="2:12" ht="19.95" customHeight="1">
      <c r="B25" s="110"/>
      <c r="C25" s="110"/>
      <c r="D25" s="110"/>
      <c r="E25" s="110"/>
      <c r="F25" s="110"/>
      <c r="H25" s="330" t="s">
        <v>220</v>
      </c>
      <c r="I25" s="330"/>
      <c r="J25" s="330"/>
      <c r="K25" s="330"/>
      <c r="L25" s="330"/>
    </row>
    <row r="26" spans="2:12" ht="19.95" customHeight="1">
      <c r="H26" s="330" t="s">
        <v>221</v>
      </c>
      <c r="I26" s="330"/>
      <c r="J26" s="330"/>
      <c r="K26" s="330"/>
      <c r="L26" s="330"/>
    </row>
    <row r="27" spans="2:12" ht="19.95" customHeight="1">
      <c r="B27" s="303" t="s">
        <v>283</v>
      </c>
      <c r="C27" s="112" t="str">
        <f>IFERROR(C14+C18+C24,"")</f>
        <v/>
      </c>
      <c r="D27" s="302" t="s">
        <v>228</v>
      </c>
      <c r="H27" s="331" t="s">
        <v>222</v>
      </c>
      <c r="I27" s="331"/>
      <c r="J27" s="331"/>
      <c r="K27" s="331"/>
      <c r="L27" s="331"/>
    </row>
    <row r="29" spans="2:12" hidden="1">
      <c r="B29" s="89" t="s">
        <v>72</v>
      </c>
    </row>
    <row r="30" spans="2:12" hidden="1">
      <c r="B30" s="338" t="s">
        <v>244</v>
      </c>
      <c r="C30" s="338"/>
      <c r="D30" s="338"/>
      <c r="E30" s="338"/>
      <c r="F30" s="338"/>
    </row>
  </sheetData>
  <sheetProtection sheet="1" objects="1" scenarios="1"/>
  <mergeCells count="21">
    <mergeCell ref="H8:L8"/>
    <mergeCell ref="H9:L9"/>
    <mergeCell ref="E2:F2"/>
    <mergeCell ref="B30:F30"/>
    <mergeCell ref="H17:L17"/>
    <mergeCell ref="H18:L18"/>
    <mergeCell ref="D14:F14"/>
    <mergeCell ref="H13:L13"/>
    <mergeCell ref="H14:L14"/>
    <mergeCell ref="H10:L12"/>
    <mergeCell ref="H15:L15"/>
    <mergeCell ref="H16:L16"/>
    <mergeCell ref="H19:L19"/>
    <mergeCell ref="H20:L20"/>
    <mergeCell ref="H21:L21"/>
    <mergeCell ref="H27:L27"/>
    <mergeCell ref="H22:L22"/>
    <mergeCell ref="H23:L23"/>
    <mergeCell ref="H24:L24"/>
    <mergeCell ref="H25:L25"/>
    <mergeCell ref="H26:L26"/>
  </mergeCells>
  <phoneticPr fontId="2"/>
  <pageMargins left="0.25" right="0.25" top="0.75" bottom="0.75" header="0.3" footer="0.3"/>
  <pageSetup paperSize="9" scale="9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D160"/>
  <sheetViews>
    <sheetView showGridLines="0" zoomScaleNormal="100" workbookViewId="0"/>
  </sheetViews>
  <sheetFormatPr defaultColWidth="9.21875" defaultRowHeight="13.2"/>
  <cols>
    <col min="1" max="1" width="2.77734375" style="113" customWidth="1"/>
    <col min="2" max="5" width="15.77734375" style="113" customWidth="1"/>
    <col min="6" max="6" width="2.77734375" style="113" customWidth="1"/>
    <col min="7" max="8" width="15.77734375" style="113" customWidth="1"/>
    <col min="9" max="9" width="2.77734375" style="113" customWidth="1"/>
    <col min="10" max="11" width="15.77734375" style="113" customWidth="1"/>
    <col min="12" max="24" width="3" style="113" customWidth="1"/>
    <col min="25" max="16384" width="9.21875" style="113"/>
  </cols>
  <sheetData>
    <row r="1" spans="1:186" ht="19.2">
      <c r="A1" s="233" t="s">
        <v>73</v>
      </c>
      <c r="C1" s="114"/>
      <c r="D1" s="114"/>
      <c r="E1" s="114"/>
      <c r="F1" s="114"/>
      <c r="G1" s="114"/>
      <c r="H1" s="114"/>
      <c r="I1" s="114"/>
      <c r="J1" s="114"/>
      <c r="K1" s="114"/>
    </row>
    <row r="2" spans="1:186">
      <c r="H2" s="304" t="s">
        <v>200</v>
      </c>
      <c r="I2" s="337" t="str">
        <f>IF(基本情報!D20&lt;&gt;"",基本情報!D20,"")</f>
        <v/>
      </c>
      <c r="J2" s="337"/>
      <c r="K2" s="337"/>
    </row>
    <row r="3" spans="1:186">
      <c r="I3" s="88"/>
      <c r="J3" s="88"/>
    </row>
    <row r="5" spans="1:186" s="85" customFormat="1" ht="15.75" customHeight="1">
      <c r="B5" s="69" t="s">
        <v>76</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row>
    <row r="6" spans="1:186" s="85" customFormat="1" ht="15.75" customHeight="1">
      <c r="B6" s="91"/>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row>
    <row r="7" spans="1:186">
      <c r="B7" s="305" t="s">
        <v>75</v>
      </c>
      <c r="C7" s="132">
        <f>基本情報!D21-ガス販売量!H7-ガス販売量!K7</f>
        <v>0</v>
      </c>
      <c r="D7" s="130">
        <f>C7*12</f>
        <v>0</v>
      </c>
      <c r="E7" s="88"/>
      <c r="G7" s="305" t="s">
        <v>61</v>
      </c>
      <c r="H7" s="131">
        <f>ROUNDDOWN(G22/12,0)</f>
        <v>0</v>
      </c>
      <c r="J7" s="305" t="s">
        <v>66</v>
      </c>
      <c r="K7" s="131">
        <f>ROUNDDOWN(J22/12,0)</f>
        <v>0</v>
      </c>
    </row>
    <row r="8" spans="1:186" ht="40.049999999999997" customHeight="1">
      <c r="B8" s="306" t="s">
        <v>21</v>
      </c>
      <c r="C8" s="307" t="s">
        <v>38</v>
      </c>
      <c r="D8" s="308" t="s">
        <v>39</v>
      </c>
      <c r="E8" s="308" t="s">
        <v>259</v>
      </c>
      <c r="G8" s="309" t="s">
        <v>62</v>
      </c>
      <c r="H8" s="309" t="s">
        <v>63</v>
      </c>
      <c r="J8" s="310" t="s">
        <v>62</v>
      </c>
      <c r="K8" s="310" t="s">
        <v>63</v>
      </c>
      <c r="M8" s="356" t="s">
        <v>214</v>
      </c>
      <c r="N8" s="356"/>
      <c r="O8" s="356"/>
      <c r="P8" s="356"/>
      <c r="Q8" s="356"/>
      <c r="R8" s="356"/>
      <c r="S8" s="356"/>
      <c r="T8" s="356"/>
      <c r="U8" s="356"/>
      <c r="V8" s="356"/>
      <c r="W8" s="356"/>
    </row>
    <row r="9" spans="1:186" ht="19.95" customHeight="1" thickBot="1">
      <c r="B9" s="133" t="s">
        <v>77</v>
      </c>
      <c r="C9" s="134">
        <v>134</v>
      </c>
      <c r="D9" s="135">
        <v>1627</v>
      </c>
      <c r="E9" s="136"/>
      <c r="F9" s="100"/>
      <c r="G9" s="137"/>
      <c r="H9" s="137"/>
      <c r="I9" s="100"/>
      <c r="J9" s="137"/>
      <c r="K9" s="137"/>
      <c r="M9" s="357"/>
      <c r="N9" s="357"/>
      <c r="O9" s="357"/>
      <c r="P9" s="357"/>
      <c r="Q9" s="357"/>
      <c r="R9" s="357"/>
      <c r="S9" s="357"/>
      <c r="T9" s="357"/>
      <c r="U9" s="357"/>
      <c r="V9" s="357"/>
      <c r="W9" s="357"/>
    </row>
    <row r="10" spans="1:186" ht="20.100000000000001" customHeight="1">
      <c r="B10" s="116" t="s">
        <v>269</v>
      </c>
      <c r="C10" s="117"/>
      <c r="D10" s="118"/>
      <c r="E10" s="138" t="str">
        <f>IF(C10&gt;0,ROUND($C$7/C10*D10,1),"")</f>
        <v/>
      </c>
      <c r="G10" s="73"/>
      <c r="H10" s="74"/>
      <c r="J10" s="73"/>
      <c r="K10" s="74"/>
      <c r="M10" s="358" t="s">
        <v>241</v>
      </c>
      <c r="N10" s="359"/>
      <c r="O10" s="359"/>
      <c r="P10" s="359"/>
      <c r="Q10" s="359"/>
      <c r="R10" s="359"/>
      <c r="S10" s="359"/>
      <c r="T10" s="359"/>
      <c r="U10" s="359"/>
      <c r="V10" s="359"/>
      <c r="W10" s="360"/>
    </row>
    <row r="11" spans="1:186" ht="20.100000000000001" customHeight="1">
      <c r="B11" s="119" t="s">
        <v>270</v>
      </c>
      <c r="C11" s="120"/>
      <c r="D11" s="121"/>
      <c r="E11" s="138" t="str">
        <f t="shared" ref="E11:E21" si="0">IF(C11&gt;0,ROUND($C$7/C11*D11,1),"")</f>
        <v/>
      </c>
      <c r="G11" s="75"/>
      <c r="H11" s="76"/>
      <c r="J11" s="75"/>
      <c r="K11" s="76"/>
      <c r="M11" s="361"/>
      <c r="N11" s="362"/>
      <c r="O11" s="362"/>
      <c r="P11" s="362"/>
      <c r="Q11" s="362"/>
      <c r="R11" s="362"/>
      <c r="S11" s="362"/>
      <c r="T11" s="362"/>
      <c r="U11" s="362"/>
      <c r="V11" s="362"/>
      <c r="W11" s="363"/>
    </row>
    <row r="12" spans="1:186" ht="20.100000000000001" customHeight="1">
      <c r="B12" s="119" t="s">
        <v>271</v>
      </c>
      <c r="C12" s="120"/>
      <c r="D12" s="121"/>
      <c r="E12" s="138" t="str">
        <f t="shared" si="0"/>
        <v/>
      </c>
      <c r="G12" s="75"/>
      <c r="H12" s="76"/>
      <c r="J12" s="75"/>
      <c r="K12" s="76"/>
      <c r="M12" s="361"/>
      <c r="N12" s="362"/>
      <c r="O12" s="362"/>
      <c r="P12" s="362"/>
      <c r="Q12" s="362"/>
      <c r="R12" s="362"/>
      <c r="S12" s="362"/>
      <c r="T12" s="362"/>
      <c r="U12" s="362"/>
      <c r="V12" s="362"/>
      <c r="W12" s="363"/>
    </row>
    <row r="13" spans="1:186" ht="20.100000000000001" customHeight="1">
      <c r="B13" s="119" t="s">
        <v>272</v>
      </c>
      <c r="C13" s="120"/>
      <c r="D13" s="121"/>
      <c r="E13" s="138" t="str">
        <f t="shared" si="0"/>
        <v/>
      </c>
      <c r="G13" s="75"/>
      <c r="H13" s="76"/>
      <c r="J13" s="75"/>
      <c r="K13" s="76"/>
      <c r="M13" s="361"/>
      <c r="N13" s="362"/>
      <c r="O13" s="362"/>
      <c r="P13" s="362"/>
      <c r="Q13" s="362"/>
      <c r="R13" s="362"/>
      <c r="S13" s="362"/>
      <c r="T13" s="362"/>
      <c r="U13" s="362"/>
      <c r="V13" s="362"/>
      <c r="W13" s="363"/>
    </row>
    <row r="14" spans="1:186" ht="20.100000000000001" customHeight="1">
      <c r="B14" s="119" t="s">
        <v>273</v>
      </c>
      <c r="C14" s="120"/>
      <c r="D14" s="121"/>
      <c r="E14" s="138" t="str">
        <f t="shared" si="0"/>
        <v/>
      </c>
      <c r="G14" s="75"/>
      <c r="H14" s="76"/>
      <c r="J14" s="75"/>
      <c r="K14" s="76"/>
      <c r="M14" s="361"/>
      <c r="N14" s="362"/>
      <c r="O14" s="362"/>
      <c r="P14" s="362"/>
      <c r="Q14" s="362"/>
      <c r="R14" s="362"/>
      <c r="S14" s="362"/>
      <c r="T14" s="362"/>
      <c r="U14" s="362"/>
      <c r="V14" s="362"/>
      <c r="W14" s="363"/>
    </row>
    <row r="15" spans="1:186" ht="20.100000000000001" customHeight="1">
      <c r="B15" s="119" t="s">
        <v>274</v>
      </c>
      <c r="C15" s="120"/>
      <c r="D15" s="121"/>
      <c r="E15" s="138" t="str">
        <f t="shared" si="0"/>
        <v/>
      </c>
      <c r="G15" s="75"/>
      <c r="H15" s="76"/>
      <c r="J15" s="75"/>
      <c r="K15" s="76"/>
      <c r="M15" s="361"/>
      <c r="N15" s="362"/>
      <c r="O15" s="362"/>
      <c r="P15" s="362"/>
      <c r="Q15" s="362"/>
      <c r="R15" s="362"/>
      <c r="S15" s="362"/>
      <c r="T15" s="362"/>
      <c r="U15" s="362"/>
      <c r="V15" s="362"/>
      <c r="W15" s="363"/>
    </row>
    <row r="16" spans="1:186" ht="20.100000000000001" customHeight="1">
      <c r="B16" s="119" t="s">
        <v>275</v>
      </c>
      <c r="C16" s="120"/>
      <c r="D16" s="121"/>
      <c r="E16" s="138" t="str">
        <f t="shared" si="0"/>
        <v/>
      </c>
      <c r="G16" s="75"/>
      <c r="H16" s="76"/>
      <c r="J16" s="75"/>
      <c r="K16" s="76"/>
      <c r="M16" s="361"/>
      <c r="N16" s="362"/>
      <c r="O16" s="362"/>
      <c r="P16" s="362"/>
      <c r="Q16" s="362"/>
      <c r="R16" s="362"/>
      <c r="S16" s="362"/>
      <c r="T16" s="362"/>
      <c r="U16" s="362"/>
      <c r="V16" s="362"/>
      <c r="W16" s="363"/>
    </row>
    <row r="17" spans="2:23" ht="20.100000000000001" customHeight="1">
      <c r="B17" s="119" t="s">
        <v>268</v>
      </c>
      <c r="C17" s="120"/>
      <c r="D17" s="121"/>
      <c r="E17" s="138" t="str">
        <f t="shared" si="0"/>
        <v/>
      </c>
      <c r="G17" s="75"/>
      <c r="H17" s="76"/>
      <c r="J17" s="75"/>
      <c r="K17" s="76"/>
      <c r="M17" s="361"/>
      <c r="N17" s="362"/>
      <c r="O17" s="362"/>
      <c r="P17" s="362"/>
      <c r="Q17" s="362"/>
      <c r="R17" s="362"/>
      <c r="S17" s="362"/>
      <c r="T17" s="362"/>
      <c r="U17" s="362"/>
      <c r="V17" s="362"/>
      <c r="W17" s="363"/>
    </row>
    <row r="18" spans="2:23" ht="20.100000000000001" customHeight="1">
      <c r="B18" s="119" t="s">
        <v>280</v>
      </c>
      <c r="C18" s="120"/>
      <c r="D18" s="121"/>
      <c r="E18" s="138" t="str">
        <f t="shared" si="0"/>
        <v/>
      </c>
      <c r="G18" s="75"/>
      <c r="H18" s="76"/>
      <c r="J18" s="75"/>
      <c r="K18" s="76"/>
      <c r="M18" s="361"/>
      <c r="N18" s="362"/>
      <c r="O18" s="362"/>
      <c r="P18" s="362"/>
      <c r="Q18" s="362"/>
      <c r="R18" s="362"/>
      <c r="S18" s="362"/>
      <c r="T18" s="362"/>
      <c r="U18" s="362"/>
      <c r="V18" s="362"/>
      <c r="W18" s="363"/>
    </row>
    <row r="19" spans="2:23" ht="20.100000000000001" customHeight="1">
      <c r="B19" s="119" t="s">
        <v>279</v>
      </c>
      <c r="C19" s="120"/>
      <c r="D19" s="121"/>
      <c r="E19" s="138" t="str">
        <f t="shared" si="0"/>
        <v/>
      </c>
      <c r="G19" s="75"/>
      <c r="H19" s="76"/>
      <c r="J19" s="75"/>
      <c r="K19" s="76"/>
      <c r="M19" s="361"/>
      <c r="N19" s="362"/>
      <c r="O19" s="362"/>
      <c r="P19" s="362"/>
      <c r="Q19" s="362"/>
      <c r="R19" s="362"/>
      <c r="S19" s="362"/>
      <c r="T19" s="362"/>
      <c r="U19" s="362"/>
      <c r="V19" s="362"/>
      <c r="W19" s="363"/>
    </row>
    <row r="20" spans="2:23" ht="20.100000000000001" customHeight="1">
      <c r="B20" s="119" t="s">
        <v>278</v>
      </c>
      <c r="C20" s="120"/>
      <c r="D20" s="121"/>
      <c r="E20" s="138" t="str">
        <f t="shared" si="0"/>
        <v/>
      </c>
      <c r="G20" s="75"/>
      <c r="H20" s="76"/>
      <c r="J20" s="75"/>
      <c r="K20" s="76"/>
      <c r="M20" s="361"/>
      <c r="N20" s="362"/>
      <c r="O20" s="362"/>
      <c r="P20" s="362"/>
      <c r="Q20" s="362"/>
      <c r="R20" s="362"/>
      <c r="S20" s="362"/>
      <c r="T20" s="362"/>
      <c r="U20" s="362"/>
      <c r="V20" s="362"/>
      <c r="W20" s="363"/>
    </row>
    <row r="21" spans="2:23" ht="20.100000000000001" customHeight="1" thickBot="1">
      <c r="B21" s="122" t="s">
        <v>277</v>
      </c>
      <c r="C21" s="123"/>
      <c r="D21" s="124"/>
      <c r="E21" s="138" t="str">
        <f t="shared" si="0"/>
        <v/>
      </c>
      <c r="G21" s="77"/>
      <c r="H21" s="78"/>
      <c r="J21" s="77"/>
      <c r="K21" s="78"/>
      <c r="L21" s="100"/>
      <c r="M21" s="364"/>
      <c r="N21" s="365"/>
      <c r="O21" s="365"/>
      <c r="P21" s="365"/>
      <c r="Q21" s="365"/>
      <c r="R21" s="365"/>
      <c r="S21" s="365"/>
      <c r="T21" s="365"/>
      <c r="U21" s="365"/>
      <c r="V21" s="365"/>
      <c r="W21" s="366"/>
    </row>
    <row r="22" spans="2:23" ht="20.100000000000001" customHeight="1">
      <c r="B22" s="139"/>
      <c r="C22" s="140">
        <f>SUM(C10:C21)</f>
        <v>0</v>
      </c>
      <c r="D22" s="141">
        <f>SUM(D10:D21)</f>
        <v>0</v>
      </c>
      <c r="E22" s="142">
        <f>SUM(E10:E21)</f>
        <v>0</v>
      </c>
      <c r="G22" s="143">
        <f>SUM(G10:G21)</f>
        <v>0</v>
      </c>
      <c r="H22" s="141">
        <f>SUM(H10:H21)</f>
        <v>0</v>
      </c>
      <c r="J22" s="143">
        <f>SUM(J10:J21)</f>
        <v>0</v>
      </c>
      <c r="K22" s="141">
        <f>SUM(K10:K21)</f>
        <v>0</v>
      </c>
      <c r="M22" s="357"/>
      <c r="N22" s="357"/>
      <c r="O22" s="357"/>
      <c r="P22" s="357"/>
      <c r="Q22" s="357"/>
      <c r="R22" s="357"/>
      <c r="S22" s="357"/>
      <c r="T22" s="357"/>
      <c r="U22" s="357"/>
      <c r="V22" s="357"/>
      <c r="W22" s="357"/>
    </row>
    <row r="23" spans="2:23" s="125" customFormat="1" ht="12">
      <c r="C23" s="311" t="s">
        <v>195</v>
      </c>
      <c r="D23" s="311" t="s">
        <v>194</v>
      </c>
      <c r="E23" s="126"/>
    </row>
    <row r="24" spans="2:23" s="125" customFormat="1" ht="12">
      <c r="C24" s="126"/>
      <c r="D24" s="126"/>
      <c r="E24" s="126"/>
    </row>
    <row r="25" spans="2:23" s="125" customFormat="1" ht="19.95" customHeight="1">
      <c r="B25" s="312" t="s">
        <v>199</v>
      </c>
      <c r="C25" s="127"/>
      <c r="D25" s="127"/>
      <c r="E25" s="127"/>
      <c r="F25" s="113"/>
      <c r="G25" s="113"/>
      <c r="H25" s="113"/>
      <c r="I25" s="113"/>
      <c r="J25" s="113"/>
    </row>
    <row r="26" spans="2:23" s="125" customFormat="1" ht="19.95" customHeight="1" thickBot="1">
      <c r="B26" s="354" t="s">
        <v>128</v>
      </c>
      <c r="C26" s="354"/>
      <c r="E26" s="314" t="s">
        <v>197</v>
      </c>
      <c r="F26" s="113"/>
      <c r="G26" s="113"/>
      <c r="H26" s="353" t="s">
        <v>198</v>
      </c>
      <c r="I26" s="353"/>
      <c r="J26" s="353"/>
    </row>
    <row r="27" spans="2:23" s="125" customFormat="1" ht="19.95" customHeight="1" thickBot="1">
      <c r="C27" s="144">
        <f>IFERROR(ROUND(D22/C22,1),0)</f>
        <v>0</v>
      </c>
      <c r="D27" s="313" t="s">
        <v>129</v>
      </c>
      <c r="E27" s="145">
        <f>基本情報!$D$21</f>
        <v>0</v>
      </c>
      <c r="F27" s="128"/>
      <c r="G27" s="315" t="s">
        <v>196</v>
      </c>
      <c r="H27" s="146">
        <f>C27*E27*12</f>
        <v>0</v>
      </c>
      <c r="I27" s="113"/>
      <c r="J27" s="129"/>
      <c r="N27" s="355"/>
      <c r="O27" s="355"/>
      <c r="P27" s="355"/>
      <c r="Q27" s="355"/>
      <c r="R27" s="355"/>
    </row>
    <row r="28" spans="2:23" s="125" customFormat="1" ht="20.100000000000001" customHeight="1">
      <c r="D28" s="126"/>
      <c r="E28" s="126"/>
    </row>
    <row r="29" spans="2:23" s="125" customFormat="1" ht="12">
      <c r="B29" s="97"/>
    </row>
    <row r="30" spans="2:23" s="125" customFormat="1" ht="12"/>
    <row r="31" spans="2:23" s="125" customFormat="1" ht="12"/>
    <row r="32" spans="2:23" s="125" customFormat="1" ht="12"/>
    <row r="33" spans="4:4" s="125" customFormat="1" ht="12"/>
    <row r="34" spans="4:4" s="125" customFormat="1" ht="12"/>
    <row r="35" spans="4:4" s="125" customFormat="1" ht="12"/>
    <row r="36" spans="4:4" s="125" customFormat="1" ht="12"/>
    <row r="37" spans="4:4" s="125" customFormat="1" ht="12"/>
    <row r="38" spans="4:4" s="125" customFormat="1" ht="12"/>
    <row r="39" spans="4:4" s="125" customFormat="1" ht="12"/>
    <row r="40" spans="4:4" s="125" customFormat="1" ht="12"/>
    <row r="41" spans="4:4" s="125" customFormat="1" ht="12"/>
    <row r="42" spans="4:4" s="125" customFormat="1">
      <c r="D42" s="89"/>
    </row>
    <row r="43" spans="4:4" s="125" customFormat="1" ht="12"/>
    <row r="44" spans="4:4" s="125" customFormat="1" ht="12"/>
    <row r="45" spans="4:4" s="125" customFormat="1" ht="12"/>
    <row r="46" spans="4:4" s="125" customFormat="1" ht="12"/>
    <row r="47" spans="4:4" s="125" customFormat="1" ht="12"/>
    <row r="48" spans="4:4" s="125" customFormat="1" ht="12"/>
    <row r="49" s="125" customFormat="1" ht="12"/>
    <row r="50" s="125" customFormat="1" ht="12"/>
    <row r="51" s="125" customFormat="1" ht="12"/>
    <row r="52" s="125" customFormat="1" ht="12.6" thickBot="1"/>
    <row r="53" s="125" customFormat="1" ht="12"/>
    <row r="54" s="125" customFormat="1" ht="12"/>
    <row r="55" s="125" customFormat="1" ht="12"/>
    <row r="56" s="125" customFormat="1" ht="12"/>
    <row r="57" s="125" customFormat="1" ht="12"/>
    <row r="58" s="125" customFormat="1" ht="12"/>
    <row r="59" s="125" customFormat="1" ht="12"/>
    <row r="60" s="125" customFormat="1" ht="12"/>
    <row r="61" s="125" customFormat="1" ht="12"/>
    <row r="62" s="125" customFormat="1" ht="12"/>
    <row r="63" s="125" customFormat="1" ht="12"/>
    <row r="64" s="125" customFormat="1" ht="12"/>
    <row r="65" s="125" customFormat="1" ht="12"/>
    <row r="66" s="125" customFormat="1" ht="12"/>
    <row r="67" s="125" customFormat="1" ht="12"/>
    <row r="68" s="125" customFormat="1" ht="12"/>
    <row r="69" s="125" customFormat="1" ht="12"/>
    <row r="70" s="125" customFormat="1" ht="12"/>
    <row r="71" s="125" customFormat="1" ht="12"/>
    <row r="72" s="125" customFormat="1" ht="12"/>
    <row r="73" s="125" customFormat="1" ht="12"/>
    <row r="74" s="125" customFormat="1" ht="12"/>
    <row r="75" s="125" customFormat="1" ht="12"/>
    <row r="76" s="125" customFormat="1" ht="12"/>
    <row r="77" s="125" customFormat="1" ht="12"/>
    <row r="78" s="125" customFormat="1" ht="12"/>
    <row r="79" s="125" customFormat="1" ht="12"/>
    <row r="80" s="125" customFormat="1" ht="12"/>
    <row r="81" s="125" customFormat="1" ht="12"/>
    <row r="82" s="125" customFormat="1" ht="12"/>
    <row r="83" s="125" customFormat="1" ht="12"/>
    <row r="84" s="125" customFormat="1" ht="12"/>
    <row r="85" s="125" customFormat="1" ht="12"/>
    <row r="86" s="125" customFormat="1" ht="12"/>
    <row r="87" s="125" customFormat="1" ht="12"/>
    <row r="88" s="125" customFormat="1" ht="12"/>
    <row r="89" s="125" customFormat="1" ht="12"/>
    <row r="90" s="125" customFormat="1" ht="12"/>
    <row r="91" s="125" customFormat="1" ht="12"/>
    <row r="92" s="125" customFormat="1" ht="12"/>
    <row r="93" s="125" customFormat="1" ht="12"/>
    <row r="94" s="125" customFormat="1" ht="12"/>
    <row r="95" s="125" customFormat="1" ht="12"/>
    <row r="96" s="125" customFormat="1" ht="12"/>
    <row r="97" s="125" customFormat="1" ht="12"/>
    <row r="98" s="125" customFormat="1" ht="12"/>
    <row r="99" s="125" customFormat="1" ht="12"/>
    <row r="100" s="125" customFormat="1" ht="12"/>
    <row r="101" s="125" customFormat="1" ht="12"/>
    <row r="102" s="125" customFormat="1" ht="12"/>
    <row r="103" s="125" customFormat="1" ht="12"/>
    <row r="104" s="125" customFormat="1" ht="12"/>
    <row r="105" s="125" customFormat="1" ht="12"/>
    <row r="106" s="125" customFormat="1" ht="12"/>
    <row r="107" s="125" customFormat="1" ht="12"/>
    <row r="108" s="125" customFormat="1" ht="12"/>
    <row r="109" s="125" customFormat="1" ht="12"/>
    <row r="110" s="125" customFormat="1" ht="12"/>
    <row r="111" s="125" customFormat="1" ht="12"/>
    <row r="112" s="125" customFormat="1" ht="12"/>
    <row r="113" s="125" customFormat="1" ht="12"/>
    <row r="114" s="125" customFormat="1" ht="12"/>
    <row r="115" s="125" customFormat="1" ht="12"/>
    <row r="116" s="125" customFormat="1" ht="12"/>
    <row r="117" s="125" customFormat="1" ht="12"/>
    <row r="118" s="125" customFormat="1" ht="12"/>
    <row r="119" s="125" customFormat="1" ht="12"/>
    <row r="120" s="125" customFormat="1" ht="12"/>
    <row r="121" s="125" customFormat="1" ht="12"/>
    <row r="122" s="125" customFormat="1" ht="12"/>
    <row r="123" s="125" customFormat="1" ht="12"/>
    <row r="124" s="125" customFormat="1" ht="12"/>
    <row r="125" s="125" customFormat="1" ht="12"/>
    <row r="126" s="125" customFormat="1" ht="12"/>
    <row r="127" s="125" customFormat="1" ht="12"/>
    <row r="128" s="125" customFormat="1" ht="12"/>
    <row r="129" s="125" customFormat="1" ht="12"/>
    <row r="130" s="125" customFormat="1" ht="12"/>
    <row r="131" s="125" customFormat="1" ht="12"/>
    <row r="132" s="125" customFormat="1" ht="12"/>
    <row r="133" s="125" customFormat="1" ht="12"/>
    <row r="134" s="125" customFormat="1" ht="12"/>
    <row r="135" s="125" customFormat="1" ht="12"/>
    <row r="136" s="125" customFormat="1" ht="12"/>
    <row r="137" s="125" customFormat="1" ht="12"/>
    <row r="138" s="125" customFormat="1" ht="12"/>
    <row r="139" s="125" customFormat="1" ht="12"/>
    <row r="140" s="125" customFormat="1" ht="12"/>
    <row r="141" s="125" customFormat="1" ht="12"/>
    <row r="142" s="125" customFormat="1" ht="12"/>
    <row r="143" s="125" customFormat="1" ht="12"/>
    <row r="144" s="125" customFormat="1" ht="12"/>
    <row r="145" s="125" customFormat="1" ht="12"/>
    <row r="146" s="125" customFormat="1" ht="12"/>
    <row r="147" s="125" customFormat="1" ht="12"/>
    <row r="148" s="125" customFormat="1" ht="12"/>
    <row r="149" s="125" customFormat="1" ht="12"/>
    <row r="150" s="125" customFormat="1" ht="12"/>
    <row r="151" s="125" customFormat="1" ht="12"/>
    <row r="152" s="125" customFormat="1" ht="12"/>
    <row r="153" s="125" customFormat="1" ht="12"/>
    <row r="154" s="125" customFormat="1" ht="12"/>
    <row r="155" s="125" customFormat="1" ht="12"/>
    <row r="156" s="125" customFormat="1" ht="12"/>
    <row r="157" s="125" customFormat="1" ht="12"/>
    <row r="158" s="125" customFormat="1" ht="12"/>
    <row r="159" s="125" customFormat="1" ht="12"/>
    <row r="160" s="125" customFormat="1" ht="12"/>
  </sheetData>
  <sheetProtection sheet="1" objects="1" scenarios="1"/>
  <mergeCells count="8">
    <mergeCell ref="H26:J26"/>
    <mergeCell ref="B26:C26"/>
    <mergeCell ref="N27:R27"/>
    <mergeCell ref="I2:K2"/>
    <mergeCell ref="M8:W8"/>
    <mergeCell ref="M9:W9"/>
    <mergeCell ref="M22:W22"/>
    <mergeCell ref="M10:W21"/>
  </mergeCells>
  <phoneticPr fontId="2"/>
  <dataValidations disablePrompts="1" count="1">
    <dataValidation allowBlank="1" showInputMessage="1" showErrorMessage="1" promptTitle="入力" prompt="当該需要家の月間販売量" sqref="J9:K10 G9:H10" xr:uid="{00000000-0002-0000-0100-000000000000}"/>
  </dataValidations>
  <pageMargins left="0.25" right="0.25" top="0.75" bottom="0.75" header="0.3" footer="0.3"/>
  <pageSetup paperSize="9"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8"/>
  <sheetViews>
    <sheetView showGridLines="0" zoomScaleNormal="100" workbookViewId="0"/>
  </sheetViews>
  <sheetFormatPr defaultColWidth="9" defaultRowHeight="20.25" customHeight="1"/>
  <cols>
    <col min="1" max="1" width="3.33203125" style="85" customWidth="1"/>
    <col min="2" max="2" width="13.33203125" style="85" customWidth="1"/>
    <col min="3" max="3" width="28.77734375" style="85" customWidth="1"/>
    <col min="4" max="5" width="13.33203125" style="85" customWidth="1"/>
    <col min="6" max="7" width="13.33203125" style="149" customWidth="1"/>
    <col min="8" max="8" width="13.33203125" style="85" customWidth="1"/>
    <col min="9" max="10" width="20.77734375" style="85" customWidth="1"/>
    <col min="11" max="11" width="9" style="85"/>
    <col min="12" max="22" width="4.77734375" style="85" customWidth="1"/>
    <col min="23" max="16384" width="9" style="85"/>
  </cols>
  <sheetData>
    <row r="1" spans="1:256" ht="19.2">
      <c r="A1" s="316" t="s">
        <v>84</v>
      </c>
      <c r="B1" s="147"/>
      <c r="C1" s="147"/>
      <c r="D1" s="147"/>
      <c r="E1" s="147"/>
      <c r="F1" s="147"/>
      <c r="G1" s="147"/>
      <c r="H1" s="147"/>
      <c r="I1" s="147"/>
      <c r="J1" s="148"/>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c r="EZ1" s="147"/>
      <c r="FA1" s="147"/>
      <c r="FB1" s="147"/>
      <c r="FC1" s="147"/>
      <c r="FD1" s="147"/>
      <c r="FE1" s="147"/>
      <c r="FF1" s="147"/>
      <c r="FG1" s="147"/>
      <c r="FH1" s="147"/>
      <c r="FI1" s="147"/>
      <c r="FJ1" s="147"/>
      <c r="FK1" s="147"/>
      <c r="FL1" s="147"/>
      <c r="FM1" s="147"/>
      <c r="FN1" s="147"/>
      <c r="FO1" s="147"/>
      <c r="FP1" s="147"/>
      <c r="FQ1" s="147"/>
      <c r="FR1" s="147"/>
      <c r="FS1" s="147"/>
      <c r="FT1" s="147"/>
      <c r="FU1" s="147"/>
      <c r="FV1" s="147"/>
      <c r="FW1" s="147"/>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7"/>
      <c r="HC1" s="147"/>
      <c r="HD1" s="147"/>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7"/>
      <c r="IJ1" s="147"/>
      <c r="IK1" s="147"/>
      <c r="IL1" s="147"/>
      <c r="IM1" s="147"/>
      <c r="IN1" s="147"/>
      <c r="IO1" s="147"/>
      <c r="IP1" s="147"/>
      <c r="IQ1" s="147"/>
      <c r="IR1" s="147"/>
      <c r="IS1" s="147"/>
      <c r="IT1" s="147"/>
      <c r="IU1" s="147"/>
      <c r="IV1" s="147"/>
    </row>
    <row r="2" spans="1:256" ht="15.75" customHeight="1">
      <c r="A2" s="147"/>
      <c r="B2" s="147"/>
      <c r="C2" s="147"/>
      <c r="D2" s="147"/>
      <c r="E2" s="147"/>
      <c r="F2" s="147"/>
      <c r="H2" s="304" t="s">
        <v>74</v>
      </c>
      <c r="I2" s="337" t="str">
        <f>IF(基本情報!D20&lt;&gt;"",基本情報!D20,"")</f>
        <v/>
      </c>
      <c r="J2" s="33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row>
    <row r="3" spans="1:256" ht="19.2">
      <c r="F3" s="150"/>
      <c r="G3" s="150"/>
      <c r="H3" s="150"/>
      <c r="I3" s="150"/>
      <c r="J3" s="150"/>
      <c r="K3" s="150"/>
      <c r="L3" s="150"/>
      <c r="M3" s="150"/>
      <c r="N3" s="150"/>
      <c r="O3" s="150"/>
      <c r="P3" s="150"/>
      <c r="Q3" s="150"/>
      <c r="R3" s="150"/>
      <c r="S3" s="150"/>
      <c r="T3" s="150"/>
      <c r="U3" s="150"/>
      <c r="V3" s="150"/>
      <c r="W3" s="150"/>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row>
    <row r="4" spans="1:256" ht="24" customHeight="1">
      <c r="B4" s="235" t="s">
        <v>3</v>
      </c>
      <c r="C4" s="235" t="s">
        <v>78</v>
      </c>
      <c r="D4" s="235" t="s">
        <v>79</v>
      </c>
      <c r="E4" s="235" t="s">
        <v>80</v>
      </c>
      <c r="F4" s="317" t="s">
        <v>4</v>
      </c>
      <c r="G4" s="317" t="s">
        <v>81</v>
      </c>
      <c r="H4" s="317" t="s">
        <v>82</v>
      </c>
      <c r="I4" s="318" t="s">
        <v>83</v>
      </c>
      <c r="J4" s="318" t="s">
        <v>5</v>
      </c>
      <c r="L4" s="356" t="s">
        <v>214</v>
      </c>
      <c r="M4" s="356"/>
      <c r="N4" s="356"/>
      <c r="O4" s="356"/>
      <c r="P4" s="356"/>
      <c r="Q4" s="356"/>
      <c r="R4" s="356"/>
      <c r="S4" s="356"/>
      <c r="T4" s="356"/>
      <c r="U4" s="356"/>
      <c r="V4" s="356"/>
    </row>
    <row r="5" spans="1:256" ht="120" customHeight="1">
      <c r="B5" s="158" t="s">
        <v>87</v>
      </c>
      <c r="C5" s="159" t="s">
        <v>88</v>
      </c>
      <c r="D5" s="159" t="s">
        <v>89</v>
      </c>
      <c r="E5" s="159" t="s">
        <v>90</v>
      </c>
      <c r="F5" s="160">
        <v>120.1</v>
      </c>
      <c r="G5" s="161">
        <v>2000000</v>
      </c>
      <c r="H5" s="161">
        <v>1600000</v>
      </c>
      <c r="I5" s="162" t="s">
        <v>91</v>
      </c>
      <c r="J5" s="158" t="s">
        <v>92</v>
      </c>
      <c r="L5" s="370"/>
      <c r="M5" s="371"/>
      <c r="N5" s="371"/>
      <c r="O5" s="371"/>
      <c r="P5" s="371"/>
      <c r="Q5" s="371"/>
      <c r="R5" s="371"/>
      <c r="S5" s="371"/>
      <c r="T5" s="371"/>
      <c r="U5" s="371"/>
      <c r="V5" s="372"/>
    </row>
    <row r="6" spans="1:256" ht="120" customHeight="1">
      <c r="B6" s="152"/>
      <c r="C6" s="153" t="s">
        <v>85</v>
      </c>
      <c r="D6" s="153" t="s">
        <v>86</v>
      </c>
      <c r="E6" s="153" t="s">
        <v>36</v>
      </c>
      <c r="F6" s="154"/>
      <c r="G6" s="155"/>
      <c r="H6" s="155"/>
      <c r="I6" s="156"/>
      <c r="J6" s="156"/>
      <c r="K6" s="157"/>
      <c r="L6" s="373" t="s">
        <v>223</v>
      </c>
      <c r="M6" s="374"/>
      <c r="N6" s="374"/>
      <c r="O6" s="374"/>
      <c r="P6" s="374"/>
      <c r="Q6" s="374"/>
      <c r="R6" s="374"/>
      <c r="S6" s="374"/>
      <c r="T6" s="374"/>
      <c r="U6" s="374"/>
      <c r="V6" s="375"/>
    </row>
    <row r="7" spans="1:256" ht="120" customHeight="1">
      <c r="B7" s="152"/>
      <c r="C7" s="153" t="s">
        <v>85</v>
      </c>
      <c r="D7" s="153" t="s">
        <v>86</v>
      </c>
      <c r="E7" s="153" t="s">
        <v>36</v>
      </c>
      <c r="F7" s="154"/>
      <c r="G7" s="155"/>
      <c r="H7" s="155"/>
      <c r="I7" s="156"/>
      <c r="J7" s="156"/>
      <c r="L7" s="376"/>
      <c r="M7" s="377"/>
      <c r="N7" s="377"/>
      <c r="O7" s="377"/>
      <c r="P7" s="377"/>
      <c r="Q7" s="377"/>
      <c r="R7" s="377"/>
      <c r="S7" s="377"/>
      <c r="T7" s="377"/>
      <c r="U7" s="377"/>
      <c r="V7" s="378"/>
    </row>
    <row r="8" spans="1:256" ht="120" customHeight="1">
      <c r="B8" s="152"/>
      <c r="C8" s="153" t="s">
        <v>85</v>
      </c>
      <c r="D8" s="153" t="s">
        <v>86</v>
      </c>
      <c r="E8" s="153" t="s">
        <v>36</v>
      </c>
      <c r="F8" s="154"/>
      <c r="G8" s="155"/>
      <c r="H8" s="155"/>
      <c r="I8" s="156"/>
      <c r="J8" s="156"/>
      <c r="L8" s="367"/>
      <c r="M8" s="368"/>
      <c r="N8" s="368"/>
      <c r="O8" s="368"/>
      <c r="P8" s="368"/>
      <c r="Q8" s="368"/>
      <c r="R8" s="368"/>
      <c r="S8" s="368"/>
      <c r="T8" s="368"/>
      <c r="U8" s="368"/>
      <c r="V8" s="369"/>
    </row>
  </sheetData>
  <sheetProtection sheet="1" objects="1" scenarios="1"/>
  <mergeCells count="6">
    <mergeCell ref="L8:V8"/>
    <mergeCell ref="I2:J2"/>
    <mergeCell ref="L4:V4"/>
    <mergeCell ref="L5:V5"/>
    <mergeCell ref="L6:V6"/>
    <mergeCell ref="L7:V7"/>
  </mergeCells>
  <phoneticPr fontId="2"/>
  <pageMargins left="0.25" right="0.25" top="0.75" bottom="0.75" header="0.3" footer="0.3"/>
  <pageSetup paperSize="9" scale="65" fitToHeight="0"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M24"/>
  <sheetViews>
    <sheetView showGridLines="0" zoomScaleNormal="100" zoomScaleSheetLayoutView="100" workbookViewId="0">
      <selection sqref="A1:IV2"/>
    </sheetView>
  </sheetViews>
  <sheetFormatPr defaultColWidth="12.44140625" defaultRowHeight="17.25" customHeight="1"/>
  <cols>
    <col min="1" max="1" width="15.77734375" style="5" customWidth="1"/>
    <col min="2" max="11" width="12.21875" style="5" customWidth="1"/>
    <col min="12" max="16384" width="12.44140625" style="5"/>
  </cols>
  <sheetData>
    <row r="1" spans="1:221" s="1" customFormat="1" ht="15.75" customHeight="1">
      <c r="A1" s="3" t="s">
        <v>64</v>
      </c>
      <c r="B1" s="2"/>
      <c r="C1" s="2"/>
      <c r="D1" s="2"/>
      <c r="E1" s="2"/>
      <c r="F1" s="2"/>
      <c r="G1" s="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row>
    <row r="2" spans="1:221" s="1" customFormat="1" ht="15.75" customHeight="1">
      <c r="A2" s="3"/>
      <c r="B2" s="2"/>
      <c r="C2" s="2"/>
      <c r="D2" s="2"/>
      <c r="E2" s="2"/>
      <c r="F2" s="2"/>
      <c r="G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row>
    <row r="3" spans="1:221" s="14" customFormat="1" ht="13.95" customHeight="1">
      <c r="A3" s="11" t="s">
        <v>40</v>
      </c>
      <c r="B3" s="12"/>
      <c r="C3" s="12"/>
      <c r="D3" s="12"/>
      <c r="E3" s="12"/>
      <c r="F3" s="12"/>
      <c r="G3" s="12"/>
      <c r="H3" s="12"/>
      <c r="I3" s="12"/>
      <c r="J3" s="12"/>
      <c r="K3" s="12"/>
      <c r="L3" s="12"/>
      <c r="M3" s="13"/>
      <c r="O3" s="5"/>
      <c r="P3" s="5"/>
      <c r="Q3" s="5"/>
    </row>
    <row r="4" spans="1:221" s="14" customFormat="1" ht="14.55" customHeight="1">
      <c r="A4" s="15" t="s">
        <v>41</v>
      </c>
      <c r="B4" s="16"/>
      <c r="C4" s="16"/>
      <c r="D4" s="16"/>
      <c r="E4" s="16"/>
      <c r="F4" s="16"/>
      <c r="G4" s="16"/>
      <c r="H4" s="16"/>
      <c r="I4" s="16"/>
      <c r="J4" s="16"/>
      <c r="K4" s="16"/>
      <c r="L4" s="16"/>
      <c r="M4" s="17"/>
      <c r="O4" s="5"/>
      <c r="P4" s="5"/>
      <c r="Q4" s="5"/>
    </row>
    <row r="5" spans="1:221" s="14" customFormat="1" ht="14.55" customHeight="1">
      <c r="A5" s="18" t="s">
        <v>42</v>
      </c>
      <c r="B5" s="19"/>
      <c r="C5" s="19"/>
      <c r="D5" s="19"/>
      <c r="E5" s="19"/>
      <c r="F5" s="19"/>
      <c r="G5" s="19"/>
      <c r="H5" s="19"/>
      <c r="I5" s="19"/>
      <c r="J5" s="19"/>
      <c r="K5" s="19"/>
      <c r="L5" s="19"/>
      <c r="M5" s="20"/>
      <c r="O5" s="5"/>
      <c r="P5" s="5"/>
      <c r="Q5" s="5"/>
    </row>
    <row r="6" spans="1:221" s="9" customFormat="1" ht="16.2">
      <c r="A6" s="10"/>
      <c r="B6" s="10"/>
      <c r="C6" s="10"/>
      <c r="D6" s="10"/>
      <c r="E6" s="10"/>
      <c r="F6" s="10"/>
      <c r="G6" s="10"/>
      <c r="H6" s="10"/>
      <c r="I6" s="10"/>
      <c r="J6" s="10"/>
      <c r="K6" s="10"/>
      <c r="L6" s="10"/>
      <c r="M6" s="10"/>
    </row>
    <row r="7" spans="1:221" s="9" customFormat="1" ht="16.2">
      <c r="A7" s="379" t="s">
        <v>43</v>
      </c>
      <c r="B7" s="379"/>
      <c r="C7" s="379"/>
      <c r="D7" s="379"/>
      <c r="E7" s="379"/>
      <c r="F7" s="379"/>
      <c r="G7" s="379"/>
      <c r="H7" s="379"/>
      <c r="I7" s="379"/>
      <c r="J7" s="379"/>
      <c r="K7" s="379"/>
      <c r="L7" s="379"/>
      <c r="M7" s="21"/>
    </row>
    <row r="8" spans="1:221" s="9" customFormat="1" ht="13.2">
      <c r="I8" s="8"/>
    </row>
    <row r="9" spans="1:221" s="9" customFormat="1" ht="13.2"/>
    <row r="10" spans="1:221" s="9" customFormat="1" ht="13.2">
      <c r="I10" s="22" t="s">
        <v>37</v>
      </c>
      <c r="J10" s="23" t="s">
        <v>65</v>
      </c>
      <c r="K10" s="23"/>
      <c r="L10" s="23"/>
    </row>
    <row r="11" spans="1:221" s="9" customFormat="1" ht="13.2"/>
    <row r="12" spans="1:221" s="9" customFormat="1" ht="13.2"/>
    <row r="13" spans="1:221" ht="21" customHeight="1">
      <c r="A13" s="380" t="s">
        <v>44</v>
      </c>
      <c r="B13" s="24">
        <f>'５．メーター交換（内訳）'!A6</f>
        <v>37987</v>
      </c>
      <c r="C13" s="24">
        <f>'５．メーター交換（内訳）'!A9</f>
        <v>38353</v>
      </c>
      <c r="D13" s="24">
        <f>'５．メーター交換（内訳）'!A12</f>
        <v>38718</v>
      </c>
      <c r="E13" s="24">
        <f>'５．メーター交換（内訳）'!A15</f>
        <v>39083</v>
      </c>
      <c r="F13" s="24">
        <f>'５．メーター交換（内訳）'!A18</f>
        <v>39448</v>
      </c>
      <c r="G13" s="24">
        <f>'５．メーター交換（内訳）'!A21</f>
        <v>39814</v>
      </c>
      <c r="H13" s="24">
        <f>'５．メーター交換（内訳）'!A24</f>
        <v>40179</v>
      </c>
      <c r="I13" s="24">
        <f>'５．メーター交換（内訳）'!A27</f>
        <v>40544</v>
      </c>
      <c r="J13" s="24">
        <f>'５．メーター交換（内訳）'!A30</f>
        <v>40909</v>
      </c>
      <c r="K13" s="24">
        <f>'５．メーター交換（内訳）'!A33</f>
        <v>41275</v>
      </c>
      <c r="L13" s="25" t="s">
        <v>15</v>
      </c>
    </row>
    <row r="14" spans="1:221" ht="18" customHeight="1">
      <c r="A14" s="381"/>
      <c r="B14" s="26">
        <f t="shared" ref="B14:K14" si="0">B13</f>
        <v>37987</v>
      </c>
      <c r="C14" s="26">
        <f t="shared" si="0"/>
        <v>38353</v>
      </c>
      <c r="D14" s="26">
        <f t="shared" si="0"/>
        <v>38718</v>
      </c>
      <c r="E14" s="26">
        <f t="shared" si="0"/>
        <v>39083</v>
      </c>
      <c r="F14" s="26">
        <f t="shared" si="0"/>
        <v>39448</v>
      </c>
      <c r="G14" s="26">
        <f t="shared" si="0"/>
        <v>39814</v>
      </c>
      <c r="H14" s="26">
        <f t="shared" si="0"/>
        <v>40179</v>
      </c>
      <c r="I14" s="26">
        <f t="shared" si="0"/>
        <v>40544</v>
      </c>
      <c r="J14" s="26">
        <f t="shared" si="0"/>
        <v>40909</v>
      </c>
      <c r="K14" s="26">
        <f t="shared" si="0"/>
        <v>41275</v>
      </c>
      <c r="L14" s="27"/>
    </row>
    <row r="15" spans="1:221" ht="21" customHeight="1">
      <c r="A15" s="28" t="s">
        <v>45</v>
      </c>
      <c r="B15" s="29">
        <f>'５．メーター交換（内訳）'!$Q7</f>
        <v>9</v>
      </c>
      <c r="C15" s="29">
        <f>'５．メーター交換（内訳）'!$Q10</f>
        <v>18</v>
      </c>
      <c r="D15" s="29">
        <f>'５．メーター交換（内訳）'!$Q13</f>
        <v>31</v>
      </c>
      <c r="E15" s="29">
        <f>'５．メーター交換（内訳）'!$Q16</f>
        <v>38</v>
      </c>
      <c r="F15" s="29">
        <f>'５．メーター交換（内訳）'!$Q19</f>
        <v>57</v>
      </c>
      <c r="G15" s="29">
        <f>'５．メーター交換（内訳）'!$Q22</f>
        <v>69</v>
      </c>
      <c r="H15" s="29">
        <f>'５．メーター交換（内訳）'!$Q25</f>
        <v>80.333333333333329</v>
      </c>
      <c r="I15" s="29">
        <f>'５．メーター交換（内訳）'!$Q28</f>
        <v>93</v>
      </c>
      <c r="J15" s="29">
        <f>'５．メーター交換（内訳）'!$Q31</f>
        <v>105</v>
      </c>
      <c r="K15" s="29">
        <f>'５．メーター交換（内訳）'!$Q34</f>
        <v>118</v>
      </c>
      <c r="L15" s="30"/>
    </row>
    <row r="16" spans="1:221" ht="21" customHeight="1">
      <c r="A16" s="28" t="s">
        <v>46</v>
      </c>
      <c r="B16" s="28">
        <f>'５．メーター交換（内訳）'!$O7</f>
        <v>20</v>
      </c>
      <c r="C16" s="28">
        <f>'５．メーター交換（内訳）'!$O10</f>
        <v>40</v>
      </c>
      <c r="D16" s="28">
        <f>'５．メーター交換（内訳）'!$O13</f>
        <v>30</v>
      </c>
      <c r="E16" s="28">
        <f>'５．メーター交換（内訳）'!$O16</f>
        <v>20</v>
      </c>
      <c r="F16" s="28">
        <f>'５．メーター交換（内訳）'!$O19</f>
        <v>10</v>
      </c>
      <c r="G16" s="28">
        <f>'５．メーター交換（内訳）'!$O22</f>
        <v>20</v>
      </c>
      <c r="H16" s="28">
        <f>'５．メーター交換（内訳）'!$O25</f>
        <v>30</v>
      </c>
      <c r="I16" s="28">
        <f>'５．メーター交換（内訳）'!$O28</f>
        <v>20</v>
      </c>
      <c r="J16" s="28">
        <f>'５．メーター交換（内訳）'!$O31</f>
        <v>10</v>
      </c>
      <c r="K16" s="28">
        <f>'５．メーター交換（内訳）'!$O34</f>
        <v>20</v>
      </c>
      <c r="L16" s="31">
        <f>SUM(B16:K16)</f>
        <v>220</v>
      </c>
      <c r="M16" s="32" t="s">
        <v>47</v>
      </c>
    </row>
    <row r="17" spans="1:13" ht="21" customHeight="1">
      <c r="A17" s="28" t="s">
        <v>48</v>
      </c>
      <c r="B17" s="31">
        <f t="shared" ref="B17:K17" si="1">B15*B16</f>
        <v>180</v>
      </c>
      <c r="C17" s="31">
        <f t="shared" si="1"/>
        <v>720</v>
      </c>
      <c r="D17" s="31">
        <f t="shared" si="1"/>
        <v>930</v>
      </c>
      <c r="E17" s="31">
        <f t="shared" si="1"/>
        <v>760</v>
      </c>
      <c r="F17" s="31">
        <f t="shared" si="1"/>
        <v>570</v>
      </c>
      <c r="G17" s="31">
        <f t="shared" si="1"/>
        <v>1380</v>
      </c>
      <c r="H17" s="31">
        <f t="shared" si="1"/>
        <v>2410</v>
      </c>
      <c r="I17" s="31">
        <f t="shared" si="1"/>
        <v>1860</v>
      </c>
      <c r="J17" s="31">
        <f t="shared" si="1"/>
        <v>1050</v>
      </c>
      <c r="K17" s="31">
        <f t="shared" si="1"/>
        <v>2360</v>
      </c>
      <c r="L17" s="31">
        <f>SUM(B17:K17)</f>
        <v>12220</v>
      </c>
      <c r="M17" s="5" t="s">
        <v>49</v>
      </c>
    </row>
    <row r="18" spans="1:13" ht="21" customHeight="1">
      <c r="A18" s="7"/>
      <c r="B18" s="6"/>
      <c r="C18" s="6"/>
      <c r="D18" s="6"/>
      <c r="E18" s="6"/>
      <c r="F18" s="6"/>
      <c r="G18" s="6"/>
      <c r="H18" s="6"/>
      <c r="I18" s="6"/>
      <c r="J18" s="6"/>
      <c r="K18" s="6"/>
    </row>
    <row r="19" spans="1:13" ht="21" customHeight="1" thickBot="1">
      <c r="B19" s="33" t="s">
        <v>50</v>
      </c>
      <c r="C19" s="6"/>
      <c r="D19" s="6"/>
      <c r="E19" s="6"/>
      <c r="F19" s="6"/>
      <c r="G19" s="6"/>
      <c r="H19" s="6"/>
      <c r="I19" s="6"/>
      <c r="J19" s="6"/>
      <c r="K19" s="6"/>
    </row>
    <row r="20" spans="1:13" ht="21" customHeight="1" thickBot="1">
      <c r="B20" s="34">
        <f>L17</f>
        <v>12220</v>
      </c>
      <c r="C20" s="7" t="s">
        <v>51</v>
      </c>
      <c r="D20" s="34">
        <f>L16</f>
        <v>220</v>
      </c>
      <c r="E20" s="7" t="s">
        <v>52</v>
      </c>
      <c r="F20" s="35">
        <f>B20/D20</f>
        <v>55.545454545454547</v>
      </c>
      <c r="G20" s="36" t="s">
        <v>53</v>
      </c>
      <c r="H20" s="35">
        <f>ROUND(F20,0)</f>
        <v>56</v>
      </c>
      <c r="I20" s="5" t="s">
        <v>54</v>
      </c>
    </row>
    <row r="21" spans="1:13" ht="21" customHeight="1">
      <c r="B21" s="7" t="s">
        <v>49</v>
      </c>
      <c r="D21" s="37" t="s">
        <v>47</v>
      </c>
    </row>
    <row r="22" spans="1:13" ht="21" customHeight="1" thickBot="1">
      <c r="A22" s="38"/>
      <c r="B22" s="33" t="s">
        <v>55</v>
      </c>
      <c r="C22" s="39"/>
      <c r="D22" s="39"/>
      <c r="E22" s="38"/>
      <c r="F22" s="39"/>
      <c r="G22" s="39"/>
    </row>
    <row r="23" spans="1:13" ht="21" customHeight="1" thickBot="1">
      <c r="A23" s="40"/>
      <c r="B23" s="382">
        <f>DATE(YEAR($B$13),MONTH($B$13)+$H$20-1,DAY($B$13))</f>
        <v>39661</v>
      </c>
      <c r="C23" s="383"/>
      <c r="D23" s="41">
        <f>B23</f>
        <v>39661</v>
      </c>
      <c r="E23" s="42"/>
      <c r="F23" s="42"/>
      <c r="G23" s="42"/>
    </row>
    <row r="24" spans="1:13" ht="17.25" customHeight="1">
      <c r="B24" s="43"/>
    </row>
  </sheetData>
  <mergeCells count="3">
    <mergeCell ref="A7:L7"/>
    <mergeCell ref="A13:A14"/>
    <mergeCell ref="B23:C23"/>
  </mergeCells>
  <phoneticPr fontId="2"/>
  <pageMargins left="0.86614173228346458" right="0.55118110236220474" top="0.9055118110236221" bottom="0.98425196850393704"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M37"/>
  <sheetViews>
    <sheetView showGridLines="0" zoomScaleNormal="100" zoomScaleSheetLayoutView="100" workbookViewId="0">
      <selection sqref="A1:IV2"/>
    </sheetView>
  </sheetViews>
  <sheetFormatPr defaultColWidth="9.21875" defaultRowHeight="21" customHeight="1"/>
  <cols>
    <col min="1" max="1" width="12.5546875" style="5" bestFit="1" customWidth="1"/>
    <col min="2" max="2" width="10.21875" style="5" customWidth="1"/>
    <col min="3" max="14" width="7.44140625" style="6" customWidth="1"/>
    <col min="15" max="15" width="8.77734375" style="7" customWidth="1"/>
    <col min="16" max="16" width="12" style="7" hidden="1" customWidth="1"/>
    <col min="17" max="17" width="11.77734375" style="5" bestFit="1" customWidth="1"/>
    <col min="18" max="16384" width="9.21875" style="5"/>
  </cols>
  <sheetData>
    <row r="1" spans="1:221" s="1" customFormat="1" ht="15.75" customHeight="1">
      <c r="A1" s="3" t="s">
        <v>64</v>
      </c>
      <c r="B1" s="2"/>
      <c r="C1" s="2"/>
      <c r="D1" s="2"/>
      <c r="E1" s="2"/>
      <c r="F1" s="2"/>
      <c r="G1" s="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row>
    <row r="2" spans="1:221" s="1" customFormat="1" ht="15.75" customHeight="1">
      <c r="A2" s="3"/>
      <c r="B2" s="2"/>
      <c r="C2" s="2"/>
      <c r="D2" s="2"/>
      <c r="E2" s="2"/>
      <c r="F2" s="2"/>
      <c r="G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row>
    <row r="3" spans="1:221" ht="14.4">
      <c r="A3" s="44" t="s">
        <v>56</v>
      </c>
      <c r="B3" s="44"/>
      <c r="C3" s="45"/>
      <c r="D3" s="45"/>
      <c r="E3" s="45"/>
      <c r="F3" s="45"/>
      <c r="G3" s="45"/>
      <c r="H3" s="45"/>
      <c r="I3" s="45"/>
      <c r="J3" s="45"/>
      <c r="K3" s="45"/>
      <c r="L3" s="45"/>
      <c r="M3" s="45"/>
      <c r="N3" s="45"/>
      <c r="O3" s="46"/>
      <c r="P3" s="46"/>
      <c r="Q3" s="44"/>
    </row>
    <row r="4" spans="1:221" ht="14.4">
      <c r="A4" s="44" t="s">
        <v>57</v>
      </c>
      <c r="B4" s="44"/>
      <c r="C4" s="45"/>
      <c r="D4" s="45"/>
      <c r="E4" s="45"/>
      <c r="F4" s="45"/>
      <c r="G4" s="45"/>
      <c r="H4" s="45"/>
      <c r="I4" s="45"/>
      <c r="J4" s="45"/>
      <c r="K4" s="45"/>
      <c r="L4" s="45"/>
      <c r="M4" s="45"/>
      <c r="N4" s="45"/>
      <c r="O4" s="46"/>
      <c r="P4" s="46"/>
      <c r="Q4" s="44"/>
    </row>
    <row r="5" spans="1:221" s="7" customFormat="1" ht="21" customHeight="1">
      <c r="A5" s="47" t="s">
        <v>58</v>
      </c>
      <c r="B5" s="47"/>
      <c r="C5" s="48" t="s">
        <v>24</v>
      </c>
      <c r="D5" s="48" t="s">
        <v>25</v>
      </c>
      <c r="E5" s="48" t="s">
        <v>26</v>
      </c>
      <c r="F5" s="48" t="s">
        <v>27</v>
      </c>
      <c r="G5" s="48" t="s">
        <v>28</v>
      </c>
      <c r="H5" s="48" t="s">
        <v>29</v>
      </c>
      <c r="I5" s="48" t="s">
        <v>30</v>
      </c>
      <c r="J5" s="48" t="s">
        <v>31</v>
      </c>
      <c r="K5" s="48" t="s">
        <v>32</v>
      </c>
      <c r="L5" s="48" t="s">
        <v>33</v>
      </c>
      <c r="M5" s="48" t="s">
        <v>34</v>
      </c>
      <c r="N5" s="48" t="s">
        <v>35</v>
      </c>
      <c r="O5" s="380" t="s">
        <v>15</v>
      </c>
      <c r="P5" s="386" t="s">
        <v>58</v>
      </c>
      <c r="Q5" s="386" t="s">
        <v>59</v>
      </c>
    </row>
    <row r="6" spans="1:221" s="7" customFormat="1" ht="14.55" customHeight="1">
      <c r="A6" s="49">
        <v>37987</v>
      </c>
      <c r="B6" s="47" t="s">
        <v>60</v>
      </c>
      <c r="C6" s="47">
        <v>1</v>
      </c>
      <c r="D6" s="48">
        <f t="shared" ref="D6:N6" si="0">C6+1</f>
        <v>2</v>
      </c>
      <c r="E6" s="47">
        <f t="shared" si="0"/>
        <v>3</v>
      </c>
      <c r="F6" s="48">
        <f t="shared" si="0"/>
        <v>4</v>
      </c>
      <c r="G6" s="47">
        <f t="shared" si="0"/>
        <v>5</v>
      </c>
      <c r="H6" s="48">
        <f t="shared" si="0"/>
        <v>6</v>
      </c>
      <c r="I6" s="50">
        <f t="shared" si="0"/>
        <v>7</v>
      </c>
      <c r="J6" s="48">
        <f t="shared" si="0"/>
        <v>8</v>
      </c>
      <c r="K6" s="47">
        <f t="shared" si="0"/>
        <v>9</v>
      </c>
      <c r="L6" s="48">
        <f t="shared" si="0"/>
        <v>10</v>
      </c>
      <c r="M6" s="47">
        <f t="shared" si="0"/>
        <v>11</v>
      </c>
      <c r="N6" s="48">
        <f t="shared" si="0"/>
        <v>12</v>
      </c>
      <c r="O6" s="381"/>
      <c r="P6" s="387"/>
      <c r="Q6" s="387"/>
    </row>
    <row r="7" spans="1:221" ht="30" customHeight="1">
      <c r="A7" s="51">
        <f>A6</f>
        <v>37987</v>
      </c>
      <c r="B7" s="52"/>
      <c r="C7" s="53"/>
      <c r="D7" s="53"/>
      <c r="E7" s="53"/>
      <c r="F7" s="53"/>
      <c r="G7" s="53"/>
      <c r="H7" s="53"/>
      <c r="I7" s="53"/>
      <c r="J7" s="53"/>
      <c r="K7" s="53">
        <v>20</v>
      </c>
      <c r="L7" s="53"/>
      <c r="M7" s="53"/>
      <c r="N7" s="53"/>
      <c r="O7" s="28">
        <f>SUM(C7:N7)</f>
        <v>20</v>
      </c>
      <c r="P7" s="54">
        <f>A6</f>
        <v>37987</v>
      </c>
      <c r="Q7" s="384">
        <f>IF(O7&gt;0,O8/O7,0)</f>
        <v>9</v>
      </c>
    </row>
    <row r="8" spans="1:221" ht="14.55" hidden="1" customHeight="1">
      <c r="A8" s="55"/>
      <c r="B8" s="56"/>
      <c r="C8" s="31">
        <f t="shared" ref="C8:N8" si="1">C6*C7</f>
        <v>0</v>
      </c>
      <c r="D8" s="31">
        <f t="shared" si="1"/>
        <v>0</v>
      </c>
      <c r="E8" s="31">
        <f t="shared" si="1"/>
        <v>0</v>
      </c>
      <c r="F8" s="31">
        <f t="shared" si="1"/>
        <v>0</v>
      </c>
      <c r="G8" s="31">
        <f t="shared" si="1"/>
        <v>0</v>
      </c>
      <c r="H8" s="31">
        <f t="shared" si="1"/>
        <v>0</v>
      </c>
      <c r="I8" s="31">
        <f t="shared" si="1"/>
        <v>0</v>
      </c>
      <c r="J8" s="31">
        <f t="shared" si="1"/>
        <v>0</v>
      </c>
      <c r="K8" s="31">
        <f t="shared" si="1"/>
        <v>180</v>
      </c>
      <c r="L8" s="31">
        <f t="shared" si="1"/>
        <v>0</v>
      </c>
      <c r="M8" s="31">
        <f t="shared" si="1"/>
        <v>0</v>
      </c>
      <c r="N8" s="31">
        <f t="shared" si="1"/>
        <v>0</v>
      </c>
      <c r="O8" s="28">
        <f>SUM(C8:N8)</f>
        <v>180</v>
      </c>
      <c r="P8" s="57">
        <f>A7</f>
        <v>37987</v>
      </c>
      <c r="Q8" s="385"/>
    </row>
    <row r="9" spans="1:221" ht="14.55" customHeight="1">
      <c r="A9" s="54">
        <f>DATE(YEAR(A6)+1,MONTH(A6),DAY(A6))</f>
        <v>38353</v>
      </c>
      <c r="B9" s="47" t="s">
        <v>60</v>
      </c>
      <c r="C9" s="47">
        <f>N6+1</f>
        <v>13</v>
      </c>
      <c r="D9" s="48">
        <f t="shared" ref="D9:N9" si="2">C9+1</f>
        <v>14</v>
      </c>
      <c r="E9" s="47">
        <f t="shared" si="2"/>
        <v>15</v>
      </c>
      <c r="F9" s="48">
        <f t="shared" si="2"/>
        <v>16</v>
      </c>
      <c r="G9" s="47">
        <f t="shared" si="2"/>
        <v>17</v>
      </c>
      <c r="H9" s="48">
        <f t="shared" si="2"/>
        <v>18</v>
      </c>
      <c r="I9" s="47">
        <f t="shared" si="2"/>
        <v>19</v>
      </c>
      <c r="J9" s="48">
        <f t="shared" si="2"/>
        <v>20</v>
      </c>
      <c r="K9" s="47">
        <f t="shared" si="2"/>
        <v>21</v>
      </c>
      <c r="L9" s="48">
        <f t="shared" si="2"/>
        <v>22</v>
      </c>
      <c r="M9" s="47">
        <f t="shared" si="2"/>
        <v>23</v>
      </c>
      <c r="N9" s="48">
        <f t="shared" si="2"/>
        <v>24</v>
      </c>
      <c r="O9" s="59"/>
      <c r="P9" s="47"/>
      <c r="Q9" s="60"/>
    </row>
    <row r="10" spans="1:221" ht="30" customHeight="1">
      <c r="A10" s="51">
        <f>A9</f>
        <v>38353</v>
      </c>
      <c r="B10" s="52"/>
      <c r="C10" s="53"/>
      <c r="D10" s="53"/>
      <c r="E10" s="53">
        <v>20</v>
      </c>
      <c r="F10" s="53"/>
      <c r="G10" s="53"/>
      <c r="H10" s="53"/>
      <c r="I10" s="53"/>
      <c r="J10" s="53"/>
      <c r="K10" s="53">
        <v>20</v>
      </c>
      <c r="L10" s="53"/>
      <c r="M10" s="53"/>
      <c r="N10" s="53"/>
      <c r="O10" s="28">
        <f>SUM(C10:N10)</f>
        <v>40</v>
      </c>
      <c r="P10" s="54">
        <f>A9</f>
        <v>38353</v>
      </c>
      <c r="Q10" s="384">
        <f>IF(O10&gt;0,O11/O10,0)</f>
        <v>18</v>
      </c>
    </row>
    <row r="11" spans="1:221" ht="14.55" hidden="1" customHeight="1">
      <c r="A11" s="61"/>
      <c r="B11" s="56"/>
      <c r="C11" s="31">
        <f t="shared" ref="C11:N11" si="3">C9*C10</f>
        <v>0</v>
      </c>
      <c r="D11" s="31">
        <f t="shared" si="3"/>
        <v>0</v>
      </c>
      <c r="E11" s="31">
        <f t="shared" si="3"/>
        <v>300</v>
      </c>
      <c r="F11" s="31">
        <f t="shared" si="3"/>
        <v>0</v>
      </c>
      <c r="G11" s="31">
        <f t="shared" si="3"/>
        <v>0</v>
      </c>
      <c r="H11" s="31">
        <f t="shared" si="3"/>
        <v>0</v>
      </c>
      <c r="I11" s="31">
        <f t="shared" si="3"/>
        <v>0</v>
      </c>
      <c r="J11" s="31">
        <f t="shared" si="3"/>
        <v>0</v>
      </c>
      <c r="K11" s="31">
        <f t="shared" si="3"/>
        <v>420</v>
      </c>
      <c r="L11" s="31">
        <f t="shared" si="3"/>
        <v>0</v>
      </c>
      <c r="M11" s="31">
        <f t="shared" si="3"/>
        <v>0</v>
      </c>
      <c r="N11" s="31">
        <f t="shared" si="3"/>
        <v>0</v>
      </c>
      <c r="O11" s="28">
        <f>SUM(C11:N11)</f>
        <v>720</v>
      </c>
      <c r="P11" s="57">
        <f>A10</f>
        <v>38353</v>
      </c>
      <c r="Q11" s="385"/>
    </row>
    <row r="12" spans="1:221" ht="14.55" customHeight="1">
      <c r="A12" s="54">
        <f>DATE(YEAR(A9)+1,MONTH(A9),DAY(A9))</f>
        <v>38718</v>
      </c>
      <c r="B12" s="47" t="s">
        <v>60</v>
      </c>
      <c r="C12" s="47">
        <f>N9+1</f>
        <v>25</v>
      </c>
      <c r="D12" s="48">
        <f t="shared" ref="D12:N12" si="4">C12+1</f>
        <v>26</v>
      </c>
      <c r="E12" s="47">
        <f t="shared" si="4"/>
        <v>27</v>
      </c>
      <c r="F12" s="48">
        <f t="shared" si="4"/>
        <v>28</v>
      </c>
      <c r="G12" s="47">
        <f t="shared" si="4"/>
        <v>29</v>
      </c>
      <c r="H12" s="48">
        <f t="shared" si="4"/>
        <v>30</v>
      </c>
      <c r="I12" s="47">
        <f t="shared" si="4"/>
        <v>31</v>
      </c>
      <c r="J12" s="48">
        <f t="shared" si="4"/>
        <v>32</v>
      </c>
      <c r="K12" s="47">
        <f t="shared" si="4"/>
        <v>33</v>
      </c>
      <c r="L12" s="48">
        <f t="shared" si="4"/>
        <v>34</v>
      </c>
      <c r="M12" s="47">
        <f t="shared" si="4"/>
        <v>35</v>
      </c>
      <c r="N12" s="48">
        <f t="shared" si="4"/>
        <v>36</v>
      </c>
      <c r="O12" s="59"/>
      <c r="P12" s="47"/>
      <c r="Q12" s="60"/>
    </row>
    <row r="13" spans="1:221" ht="30" customHeight="1">
      <c r="A13" s="51">
        <f>A12</f>
        <v>38718</v>
      </c>
      <c r="B13" s="52"/>
      <c r="C13" s="53"/>
      <c r="D13" s="53"/>
      <c r="E13" s="53">
        <v>10</v>
      </c>
      <c r="F13" s="53"/>
      <c r="G13" s="53"/>
      <c r="H13" s="53"/>
      <c r="I13" s="53"/>
      <c r="J13" s="53"/>
      <c r="K13" s="53">
        <v>20</v>
      </c>
      <c r="L13" s="53"/>
      <c r="M13" s="53"/>
      <c r="N13" s="53"/>
      <c r="O13" s="28">
        <f>SUM(C13:N13)</f>
        <v>30</v>
      </c>
      <c r="P13" s="54">
        <f>A12</f>
        <v>38718</v>
      </c>
      <c r="Q13" s="384">
        <f>IF(O13&gt;0,O14/O13,0)</f>
        <v>31</v>
      </c>
    </row>
    <row r="14" spans="1:221" ht="14.55" hidden="1" customHeight="1">
      <c r="A14" s="55"/>
      <c r="B14" s="56"/>
      <c r="C14" s="31">
        <f t="shared" ref="C14:N14" si="5">C12*C13</f>
        <v>0</v>
      </c>
      <c r="D14" s="31">
        <f t="shared" si="5"/>
        <v>0</v>
      </c>
      <c r="E14" s="31">
        <f t="shared" si="5"/>
        <v>270</v>
      </c>
      <c r="F14" s="31">
        <f t="shared" si="5"/>
        <v>0</v>
      </c>
      <c r="G14" s="31">
        <f t="shared" si="5"/>
        <v>0</v>
      </c>
      <c r="H14" s="31">
        <f t="shared" si="5"/>
        <v>0</v>
      </c>
      <c r="I14" s="31">
        <f t="shared" si="5"/>
        <v>0</v>
      </c>
      <c r="J14" s="31">
        <f t="shared" si="5"/>
        <v>0</v>
      </c>
      <c r="K14" s="31">
        <f t="shared" si="5"/>
        <v>660</v>
      </c>
      <c r="L14" s="31">
        <f t="shared" si="5"/>
        <v>0</v>
      </c>
      <c r="M14" s="31">
        <f t="shared" si="5"/>
        <v>0</v>
      </c>
      <c r="N14" s="31">
        <f t="shared" si="5"/>
        <v>0</v>
      </c>
      <c r="O14" s="28">
        <f>SUM(C14:N14)</f>
        <v>930</v>
      </c>
      <c r="P14" s="57">
        <f>A13</f>
        <v>38718</v>
      </c>
      <c r="Q14" s="385"/>
    </row>
    <row r="15" spans="1:221" ht="14.55" customHeight="1">
      <c r="A15" s="54">
        <f>DATE(YEAR(A12)+1,MONTH(A12),DAY(A12))</f>
        <v>39083</v>
      </c>
      <c r="B15" s="47" t="s">
        <v>60</v>
      </c>
      <c r="C15" s="47">
        <f>N12+1</f>
        <v>37</v>
      </c>
      <c r="D15" s="48">
        <f t="shared" ref="D15:N15" si="6">C15+1</f>
        <v>38</v>
      </c>
      <c r="E15" s="47">
        <f t="shared" si="6"/>
        <v>39</v>
      </c>
      <c r="F15" s="48">
        <f t="shared" si="6"/>
        <v>40</v>
      </c>
      <c r="G15" s="47">
        <f t="shared" si="6"/>
        <v>41</v>
      </c>
      <c r="H15" s="48">
        <f t="shared" si="6"/>
        <v>42</v>
      </c>
      <c r="I15" s="47">
        <f t="shared" si="6"/>
        <v>43</v>
      </c>
      <c r="J15" s="48">
        <f t="shared" si="6"/>
        <v>44</v>
      </c>
      <c r="K15" s="47">
        <f t="shared" si="6"/>
        <v>45</v>
      </c>
      <c r="L15" s="48">
        <f t="shared" si="6"/>
        <v>46</v>
      </c>
      <c r="M15" s="47">
        <f t="shared" si="6"/>
        <v>47</v>
      </c>
      <c r="N15" s="48">
        <f t="shared" si="6"/>
        <v>48</v>
      </c>
      <c r="O15" s="59"/>
      <c r="P15" s="47"/>
      <c r="Q15" s="60"/>
    </row>
    <row r="16" spans="1:221" ht="30" customHeight="1">
      <c r="A16" s="51">
        <f>A15</f>
        <v>39083</v>
      </c>
      <c r="B16" s="52"/>
      <c r="C16" s="53"/>
      <c r="D16" s="53">
        <v>20</v>
      </c>
      <c r="E16" s="53"/>
      <c r="F16" s="53"/>
      <c r="G16" s="53"/>
      <c r="H16" s="53"/>
      <c r="I16" s="53"/>
      <c r="J16" s="53"/>
      <c r="K16" s="53"/>
      <c r="L16" s="53"/>
      <c r="M16" s="53"/>
      <c r="N16" s="53"/>
      <c r="O16" s="28">
        <f>SUM(C16:N16)</f>
        <v>20</v>
      </c>
      <c r="P16" s="54">
        <f>A15</f>
        <v>39083</v>
      </c>
      <c r="Q16" s="384">
        <f>IF(O16&gt;0,O17/O16,0)</f>
        <v>38</v>
      </c>
    </row>
    <row r="17" spans="1:17" ht="14.55" hidden="1" customHeight="1">
      <c r="A17" s="61"/>
      <c r="B17" s="56"/>
      <c r="C17" s="31">
        <f t="shared" ref="C17:N17" si="7">C15*C16</f>
        <v>0</v>
      </c>
      <c r="D17" s="31">
        <f t="shared" si="7"/>
        <v>760</v>
      </c>
      <c r="E17" s="31">
        <f t="shared" si="7"/>
        <v>0</v>
      </c>
      <c r="F17" s="31">
        <f t="shared" si="7"/>
        <v>0</v>
      </c>
      <c r="G17" s="31">
        <f t="shared" si="7"/>
        <v>0</v>
      </c>
      <c r="H17" s="31">
        <f t="shared" si="7"/>
        <v>0</v>
      </c>
      <c r="I17" s="31">
        <f t="shared" si="7"/>
        <v>0</v>
      </c>
      <c r="J17" s="31">
        <f t="shared" si="7"/>
        <v>0</v>
      </c>
      <c r="K17" s="31">
        <f t="shared" si="7"/>
        <v>0</v>
      </c>
      <c r="L17" s="31">
        <f t="shared" si="7"/>
        <v>0</v>
      </c>
      <c r="M17" s="31">
        <f t="shared" si="7"/>
        <v>0</v>
      </c>
      <c r="N17" s="31">
        <f t="shared" si="7"/>
        <v>0</v>
      </c>
      <c r="O17" s="28">
        <f>SUM(C17:N17)</f>
        <v>760</v>
      </c>
      <c r="P17" s="57">
        <f>A16</f>
        <v>39083</v>
      </c>
      <c r="Q17" s="385"/>
    </row>
    <row r="18" spans="1:17" ht="14.55" customHeight="1">
      <c r="A18" s="54">
        <f>DATE(YEAR(A15)+1,MONTH(A15),DAY(A15))</f>
        <v>39448</v>
      </c>
      <c r="B18" s="47" t="s">
        <v>60</v>
      </c>
      <c r="C18" s="47">
        <f>N15+1</f>
        <v>49</v>
      </c>
      <c r="D18" s="48">
        <f t="shared" ref="D18:N18" si="8">C18+1</f>
        <v>50</v>
      </c>
      <c r="E18" s="47">
        <f t="shared" si="8"/>
        <v>51</v>
      </c>
      <c r="F18" s="48">
        <f t="shared" si="8"/>
        <v>52</v>
      </c>
      <c r="G18" s="47">
        <f t="shared" si="8"/>
        <v>53</v>
      </c>
      <c r="H18" s="48">
        <f t="shared" si="8"/>
        <v>54</v>
      </c>
      <c r="I18" s="47">
        <f t="shared" si="8"/>
        <v>55</v>
      </c>
      <c r="J18" s="48">
        <f t="shared" si="8"/>
        <v>56</v>
      </c>
      <c r="K18" s="47">
        <f t="shared" si="8"/>
        <v>57</v>
      </c>
      <c r="L18" s="48">
        <f t="shared" si="8"/>
        <v>58</v>
      </c>
      <c r="M18" s="47">
        <f t="shared" si="8"/>
        <v>59</v>
      </c>
      <c r="N18" s="48">
        <f t="shared" si="8"/>
        <v>60</v>
      </c>
      <c r="O18" s="59"/>
      <c r="P18" s="47"/>
      <c r="Q18" s="60"/>
    </row>
    <row r="19" spans="1:17" ht="30" customHeight="1">
      <c r="A19" s="51">
        <f>A18</f>
        <v>39448</v>
      </c>
      <c r="B19" s="52"/>
      <c r="C19" s="53"/>
      <c r="D19" s="53"/>
      <c r="E19" s="53"/>
      <c r="F19" s="53"/>
      <c r="G19" s="53"/>
      <c r="H19" s="53"/>
      <c r="I19" s="53"/>
      <c r="J19" s="53"/>
      <c r="K19" s="53">
        <v>10</v>
      </c>
      <c r="L19" s="53"/>
      <c r="M19" s="53"/>
      <c r="N19" s="53"/>
      <c r="O19" s="28">
        <f>SUM(C19:N19)</f>
        <v>10</v>
      </c>
      <c r="P19" s="54">
        <f>A18</f>
        <v>39448</v>
      </c>
      <c r="Q19" s="384">
        <f>IF(O19&gt;0,O20/O19,0)</f>
        <v>57</v>
      </c>
    </row>
    <row r="20" spans="1:17" ht="14.55" hidden="1" customHeight="1">
      <c r="A20" s="61"/>
      <c r="B20" s="56"/>
      <c r="C20" s="31">
        <f t="shared" ref="C20:N20" si="9">C18*C19</f>
        <v>0</v>
      </c>
      <c r="D20" s="31">
        <f t="shared" si="9"/>
        <v>0</v>
      </c>
      <c r="E20" s="31">
        <f t="shared" si="9"/>
        <v>0</v>
      </c>
      <c r="F20" s="31">
        <f t="shared" si="9"/>
        <v>0</v>
      </c>
      <c r="G20" s="31">
        <f t="shared" si="9"/>
        <v>0</v>
      </c>
      <c r="H20" s="31">
        <f t="shared" si="9"/>
        <v>0</v>
      </c>
      <c r="I20" s="31">
        <f t="shared" si="9"/>
        <v>0</v>
      </c>
      <c r="J20" s="31">
        <f t="shared" si="9"/>
        <v>0</v>
      </c>
      <c r="K20" s="31">
        <f t="shared" si="9"/>
        <v>570</v>
      </c>
      <c r="L20" s="31">
        <f t="shared" si="9"/>
        <v>0</v>
      </c>
      <c r="M20" s="31">
        <f t="shared" si="9"/>
        <v>0</v>
      </c>
      <c r="N20" s="31">
        <f t="shared" si="9"/>
        <v>0</v>
      </c>
      <c r="O20" s="28">
        <f>SUM(C20:N20)</f>
        <v>570</v>
      </c>
      <c r="P20" s="57">
        <f>A19</f>
        <v>39448</v>
      </c>
      <c r="Q20" s="385"/>
    </row>
    <row r="21" spans="1:17" ht="14.55" customHeight="1">
      <c r="A21" s="54">
        <f>DATE(YEAR(A18)+1,MONTH(A18),DAY(A18))</f>
        <v>39814</v>
      </c>
      <c r="B21" s="47" t="s">
        <v>60</v>
      </c>
      <c r="C21" s="47">
        <f>N18+1</f>
        <v>61</v>
      </c>
      <c r="D21" s="48">
        <f t="shared" ref="D21:N21" si="10">C21+1</f>
        <v>62</v>
      </c>
      <c r="E21" s="47">
        <f t="shared" si="10"/>
        <v>63</v>
      </c>
      <c r="F21" s="48">
        <f t="shared" si="10"/>
        <v>64</v>
      </c>
      <c r="G21" s="47">
        <f t="shared" si="10"/>
        <v>65</v>
      </c>
      <c r="H21" s="48">
        <f t="shared" si="10"/>
        <v>66</v>
      </c>
      <c r="I21" s="47">
        <f t="shared" si="10"/>
        <v>67</v>
      </c>
      <c r="J21" s="48">
        <f t="shared" si="10"/>
        <v>68</v>
      </c>
      <c r="K21" s="47">
        <f t="shared" si="10"/>
        <v>69</v>
      </c>
      <c r="L21" s="48">
        <f t="shared" si="10"/>
        <v>70</v>
      </c>
      <c r="M21" s="47">
        <f t="shared" si="10"/>
        <v>71</v>
      </c>
      <c r="N21" s="48">
        <f t="shared" si="10"/>
        <v>72</v>
      </c>
      <c r="O21" s="59"/>
      <c r="P21" s="47"/>
      <c r="Q21" s="60"/>
    </row>
    <row r="22" spans="1:17" ht="30" customHeight="1">
      <c r="A22" s="51">
        <f>A21</f>
        <v>39814</v>
      </c>
      <c r="B22" s="52"/>
      <c r="C22" s="53"/>
      <c r="D22" s="53"/>
      <c r="E22" s="53"/>
      <c r="F22" s="53"/>
      <c r="G22" s="53"/>
      <c r="H22" s="53"/>
      <c r="I22" s="53"/>
      <c r="J22" s="53"/>
      <c r="K22" s="53">
        <v>20</v>
      </c>
      <c r="L22" s="53"/>
      <c r="M22" s="53"/>
      <c r="N22" s="53"/>
      <c r="O22" s="28">
        <f>SUM(C22:N22)</f>
        <v>20</v>
      </c>
      <c r="P22" s="54">
        <f>A21</f>
        <v>39814</v>
      </c>
      <c r="Q22" s="384">
        <f>IF(O22&gt;0,O23/O22,0)</f>
        <v>69</v>
      </c>
    </row>
    <row r="23" spans="1:17" ht="14.55" hidden="1" customHeight="1">
      <c r="A23" s="61"/>
      <c r="B23" s="56"/>
      <c r="C23" s="31">
        <f t="shared" ref="C23:N23" si="11">C21*C22</f>
        <v>0</v>
      </c>
      <c r="D23" s="31">
        <f t="shared" si="11"/>
        <v>0</v>
      </c>
      <c r="E23" s="31">
        <f t="shared" si="11"/>
        <v>0</v>
      </c>
      <c r="F23" s="31">
        <f t="shared" si="11"/>
        <v>0</v>
      </c>
      <c r="G23" s="31">
        <f t="shared" si="11"/>
        <v>0</v>
      </c>
      <c r="H23" s="31">
        <f t="shared" si="11"/>
        <v>0</v>
      </c>
      <c r="I23" s="31">
        <f t="shared" si="11"/>
        <v>0</v>
      </c>
      <c r="J23" s="31">
        <f t="shared" si="11"/>
        <v>0</v>
      </c>
      <c r="K23" s="31">
        <f t="shared" si="11"/>
        <v>1380</v>
      </c>
      <c r="L23" s="31">
        <f t="shared" si="11"/>
        <v>0</v>
      </c>
      <c r="M23" s="31">
        <f t="shared" si="11"/>
        <v>0</v>
      </c>
      <c r="N23" s="31">
        <f t="shared" si="11"/>
        <v>0</v>
      </c>
      <c r="O23" s="28">
        <f>SUM(C23:N23)</f>
        <v>1380</v>
      </c>
      <c r="P23" s="57">
        <f>A22</f>
        <v>39814</v>
      </c>
      <c r="Q23" s="385"/>
    </row>
    <row r="24" spans="1:17" ht="14.55" customHeight="1">
      <c r="A24" s="54">
        <f>DATE(YEAR(A21)+1,MONTH(A21),DAY(A21))</f>
        <v>40179</v>
      </c>
      <c r="B24" s="47" t="s">
        <v>60</v>
      </c>
      <c r="C24" s="47">
        <f>N21+1</f>
        <v>73</v>
      </c>
      <c r="D24" s="48">
        <f t="shared" ref="D24:N24" si="12">C24+1</f>
        <v>74</v>
      </c>
      <c r="E24" s="47">
        <f t="shared" si="12"/>
        <v>75</v>
      </c>
      <c r="F24" s="48">
        <f t="shared" si="12"/>
        <v>76</v>
      </c>
      <c r="G24" s="47">
        <f t="shared" si="12"/>
        <v>77</v>
      </c>
      <c r="H24" s="48">
        <f t="shared" si="12"/>
        <v>78</v>
      </c>
      <c r="I24" s="47">
        <f t="shared" si="12"/>
        <v>79</v>
      </c>
      <c r="J24" s="48">
        <f t="shared" si="12"/>
        <v>80</v>
      </c>
      <c r="K24" s="47">
        <f t="shared" si="12"/>
        <v>81</v>
      </c>
      <c r="L24" s="48">
        <f t="shared" si="12"/>
        <v>82</v>
      </c>
      <c r="M24" s="47">
        <f t="shared" si="12"/>
        <v>83</v>
      </c>
      <c r="N24" s="48">
        <f t="shared" si="12"/>
        <v>84</v>
      </c>
      <c r="O24" s="59"/>
      <c r="P24" s="47"/>
      <c r="Q24" s="60"/>
    </row>
    <row r="25" spans="1:17" ht="30" customHeight="1">
      <c r="A25" s="51">
        <f>A24</f>
        <v>40179</v>
      </c>
      <c r="B25" s="52"/>
      <c r="C25" s="53"/>
      <c r="D25" s="53"/>
      <c r="E25" s="53"/>
      <c r="F25" s="53"/>
      <c r="G25" s="53">
        <v>10</v>
      </c>
      <c r="H25" s="53"/>
      <c r="I25" s="53"/>
      <c r="J25" s="53"/>
      <c r="K25" s="53"/>
      <c r="L25" s="53">
        <v>20</v>
      </c>
      <c r="M25" s="53"/>
      <c r="N25" s="53"/>
      <c r="O25" s="28">
        <f>SUM(C25:N25)</f>
        <v>30</v>
      </c>
      <c r="P25" s="54">
        <f>A24</f>
        <v>40179</v>
      </c>
      <c r="Q25" s="384">
        <f>IF(O25&gt;0,O26/O25,0)</f>
        <v>80.333333333333329</v>
      </c>
    </row>
    <row r="26" spans="1:17" ht="14.55" hidden="1" customHeight="1">
      <c r="A26" s="61"/>
      <c r="B26" s="56"/>
      <c r="C26" s="31">
        <f t="shared" ref="C26:N26" si="13">C24*C25</f>
        <v>0</v>
      </c>
      <c r="D26" s="31">
        <f t="shared" si="13"/>
        <v>0</v>
      </c>
      <c r="E26" s="31">
        <f t="shared" si="13"/>
        <v>0</v>
      </c>
      <c r="F26" s="31">
        <f t="shared" si="13"/>
        <v>0</v>
      </c>
      <c r="G26" s="31">
        <f t="shared" si="13"/>
        <v>770</v>
      </c>
      <c r="H26" s="31">
        <f t="shared" si="13"/>
        <v>0</v>
      </c>
      <c r="I26" s="31">
        <f t="shared" si="13"/>
        <v>0</v>
      </c>
      <c r="J26" s="31">
        <f t="shared" si="13"/>
        <v>0</v>
      </c>
      <c r="K26" s="31">
        <f t="shared" si="13"/>
        <v>0</v>
      </c>
      <c r="L26" s="31">
        <f t="shared" si="13"/>
        <v>1640</v>
      </c>
      <c r="M26" s="31">
        <f t="shared" si="13"/>
        <v>0</v>
      </c>
      <c r="N26" s="31">
        <f t="shared" si="13"/>
        <v>0</v>
      </c>
      <c r="O26" s="28">
        <f>SUM(C26:N26)</f>
        <v>2410</v>
      </c>
      <c r="P26" s="57">
        <f>A25</f>
        <v>40179</v>
      </c>
      <c r="Q26" s="385"/>
    </row>
    <row r="27" spans="1:17" ht="14.55" customHeight="1">
      <c r="A27" s="54">
        <f>DATE(YEAR(A24)+1,MONTH(A24),DAY(A24))</f>
        <v>40544</v>
      </c>
      <c r="B27" s="47" t="s">
        <v>60</v>
      </c>
      <c r="C27" s="47">
        <f>N24+1</f>
        <v>85</v>
      </c>
      <c r="D27" s="48">
        <f t="shared" ref="D27:N27" si="14">C27+1</f>
        <v>86</v>
      </c>
      <c r="E27" s="47">
        <f t="shared" si="14"/>
        <v>87</v>
      </c>
      <c r="F27" s="48">
        <f t="shared" si="14"/>
        <v>88</v>
      </c>
      <c r="G27" s="47">
        <f t="shared" si="14"/>
        <v>89</v>
      </c>
      <c r="H27" s="48">
        <f t="shared" si="14"/>
        <v>90</v>
      </c>
      <c r="I27" s="47">
        <f t="shared" si="14"/>
        <v>91</v>
      </c>
      <c r="J27" s="48">
        <f t="shared" si="14"/>
        <v>92</v>
      </c>
      <c r="K27" s="47">
        <f t="shared" si="14"/>
        <v>93</v>
      </c>
      <c r="L27" s="48">
        <f t="shared" si="14"/>
        <v>94</v>
      </c>
      <c r="M27" s="47">
        <f t="shared" si="14"/>
        <v>95</v>
      </c>
      <c r="N27" s="48">
        <f t="shared" si="14"/>
        <v>96</v>
      </c>
      <c r="O27" s="59"/>
      <c r="P27" s="47"/>
      <c r="Q27" s="60"/>
    </row>
    <row r="28" spans="1:17" ht="30" customHeight="1">
      <c r="A28" s="51">
        <f>A27</f>
        <v>40544</v>
      </c>
      <c r="B28" s="52"/>
      <c r="C28" s="53"/>
      <c r="D28" s="53"/>
      <c r="E28" s="53"/>
      <c r="F28" s="53"/>
      <c r="G28" s="53"/>
      <c r="H28" s="53"/>
      <c r="I28" s="53"/>
      <c r="J28" s="53"/>
      <c r="K28" s="53">
        <v>20</v>
      </c>
      <c r="L28" s="53"/>
      <c r="M28" s="53"/>
      <c r="N28" s="53"/>
      <c r="O28" s="28">
        <f>SUM(C28:N28)</f>
        <v>20</v>
      </c>
      <c r="P28" s="54">
        <f>A27</f>
        <v>40544</v>
      </c>
      <c r="Q28" s="384">
        <f>IF(O28&gt;0,O29/O28,0)</f>
        <v>93</v>
      </c>
    </row>
    <row r="29" spans="1:17" ht="14.55" hidden="1" customHeight="1">
      <c r="A29" s="61"/>
      <c r="B29" s="56"/>
      <c r="C29" s="31">
        <f t="shared" ref="C29:N29" si="15">C27*C28</f>
        <v>0</v>
      </c>
      <c r="D29" s="31">
        <f t="shared" si="15"/>
        <v>0</v>
      </c>
      <c r="E29" s="31">
        <f t="shared" si="15"/>
        <v>0</v>
      </c>
      <c r="F29" s="31">
        <f t="shared" si="15"/>
        <v>0</v>
      </c>
      <c r="G29" s="31">
        <f t="shared" si="15"/>
        <v>0</v>
      </c>
      <c r="H29" s="31">
        <f t="shared" si="15"/>
        <v>0</v>
      </c>
      <c r="I29" s="31">
        <f t="shared" si="15"/>
        <v>0</v>
      </c>
      <c r="J29" s="31">
        <f t="shared" si="15"/>
        <v>0</v>
      </c>
      <c r="K29" s="31">
        <f t="shared" si="15"/>
        <v>1860</v>
      </c>
      <c r="L29" s="31">
        <f t="shared" si="15"/>
        <v>0</v>
      </c>
      <c r="M29" s="31">
        <f t="shared" si="15"/>
        <v>0</v>
      </c>
      <c r="N29" s="31">
        <f t="shared" si="15"/>
        <v>0</v>
      </c>
      <c r="O29" s="28">
        <f>SUM(C29:N29)</f>
        <v>1860</v>
      </c>
      <c r="P29" s="57">
        <f>A28</f>
        <v>40544</v>
      </c>
      <c r="Q29" s="385"/>
    </row>
    <row r="30" spans="1:17" ht="14.55" customHeight="1">
      <c r="A30" s="54">
        <f>DATE(YEAR(A27)+1,MONTH(A27),DAY(A27))</f>
        <v>40909</v>
      </c>
      <c r="B30" s="47" t="s">
        <v>60</v>
      </c>
      <c r="C30" s="47">
        <f>N27+1</f>
        <v>97</v>
      </c>
      <c r="D30" s="48">
        <f t="shared" ref="D30:N30" si="16">C30+1</f>
        <v>98</v>
      </c>
      <c r="E30" s="47">
        <f t="shared" si="16"/>
        <v>99</v>
      </c>
      <c r="F30" s="48">
        <f t="shared" si="16"/>
        <v>100</v>
      </c>
      <c r="G30" s="47">
        <f t="shared" si="16"/>
        <v>101</v>
      </c>
      <c r="H30" s="48">
        <f t="shared" si="16"/>
        <v>102</v>
      </c>
      <c r="I30" s="47">
        <f t="shared" si="16"/>
        <v>103</v>
      </c>
      <c r="J30" s="48">
        <f t="shared" si="16"/>
        <v>104</v>
      </c>
      <c r="K30" s="47">
        <f t="shared" si="16"/>
        <v>105</v>
      </c>
      <c r="L30" s="48">
        <f t="shared" si="16"/>
        <v>106</v>
      </c>
      <c r="M30" s="47">
        <f t="shared" si="16"/>
        <v>107</v>
      </c>
      <c r="N30" s="48">
        <f t="shared" si="16"/>
        <v>108</v>
      </c>
      <c r="O30" s="59"/>
      <c r="P30" s="47"/>
      <c r="Q30" s="60"/>
    </row>
    <row r="31" spans="1:17" ht="30" customHeight="1">
      <c r="A31" s="51">
        <f>A30</f>
        <v>40909</v>
      </c>
      <c r="B31" s="52"/>
      <c r="C31" s="53"/>
      <c r="D31" s="53"/>
      <c r="E31" s="53"/>
      <c r="F31" s="53"/>
      <c r="G31" s="53"/>
      <c r="H31" s="53"/>
      <c r="I31" s="53"/>
      <c r="J31" s="53"/>
      <c r="K31" s="53">
        <v>10</v>
      </c>
      <c r="L31" s="53"/>
      <c r="M31" s="53"/>
      <c r="N31" s="53"/>
      <c r="O31" s="28">
        <f>SUM(C31:N31)</f>
        <v>10</v>
      </c>
      <c r="P31" s="54">
        <f>A30</f>
        <v>40909</v>
      </c>
      <c r="Q31" s="384">
        <f>IF(O31&gt;0,O32/O31,0)</f>
        <v>105</v>
      </c>
    </row>
    <row r="32" spans="1:17" ht="14.55" hidden="1" customHeight="1">
      <c r="A32" s="61"/>
      <c r="B32" s="56"/>
      <c r="C32" s="31">
        <f t="shared" ref="C32:N32" si="17">C30*C31</f>
        <v>0</v>
      </c>
      <c r="D32" s="31">
        <f t="shared" si="17"/>
        <v>0</v>
      </c>
      <c r="E32" s="31">
        <f t="shared" si="17"/>
        <v>0</v>
      </c>
      <c r="F32" s="31">
        <f t="shared" si="17"/>
        <v>0</v>
      </c>
      <c r="G32" s="31">
        <f t="shared" si="17"/>
        <v>0</v>
      </c>
      <c r="H32" s="31">
        <f t="shared" si="17"/>
        <v>0</v>
      </c>
      <c r="I32" s="31">
        <f t="shared" si="17"/>
        <v>0</v>
      </c>
      <c r="J32" s="31">
        <f t="shared" si="17"/>
        <v>0</v>
      </c>
      <c r="K32" s="31">
        <f t="shared" si="17"/>
        <v>1050</v>
      </c>
      <c r="L32" s="31">
        <f t="shared" si="17"/>
        <v>0</v>
      </c>
      <c r="M32" s="31">
        <f t="shared" si="17"/>
        <v>0</v>
      </c>
      <c r="N32" s="31">
        <f t="shared" si="17"/>
        <v>0</v>
      </c>
      <c r="O32" s="28">
        <f>SUM(C32:N32)</f>
        <v>1050</v>
      </c>
      <c r="P32" s="57">
        <f>A31</f>
        <v>40909</v>
      </c>
      <c r="Q32" s="385"/>
    </row>
    <row r="33" spans="1:17" ht="14.55" customHeight="1">
      <c r="A33" s="54">
        <f>DATE(YEAR(A30)+1,MONTH(A30),DAY(A30))</f>
        <v>41275</v>
      </c>
      <c r="B33" s="47" t="s">
        <v>60</v>
      </c>
      <c r="C33" s="47">
        <f>N30+1</f>
        <v>109</v>
      </c>
      <c r="D33" s="48">
        <f t="shared" ref="D33:N33" si="18">C33+1</f>
        <v>110</v>
      </c>
      <c r="E33" s="47">
        <f t="shared" si="18"/>
        <v>111</v>
      </c>
      <c r="F33" s="48">
        <f t="shared" si="18"/>
        <v>112</v>
      </c>
      <c r="G33" s="47">
        <f t="shared" si="18"/>
        <v>113</v>
      </c>
      <c r="H33" s="48">
        <f t="shared" si="18"/>
        <v>114</v>
      </c>
      <c r="I33" s="47">
        <f t="shared" si="18"/>
        <v>115</v>
      </c>
      <c r="J33" s="48">
        <f t="shared" si="18"/>
        <v>116</v>
      </c>
      <c r="K33" s="47">
        <f t="shared" si="18"/>
        <v>117</v>
      </c>
      <c r="L33" s="48">
        <f t="shared" si="18"/>
        <v>118</v>
      </c>
      <c r="M33" s="47">
        <f t="shared" si="18"/>
        <v>119</v>
      </c>
      <c r="N33" s="48">
        <f t="shared" si="18"/>
        <v>120</v>
      </c>
      <c r="O33" s="59"/>
      <c r="P33" s="47"/>
      <c r="Q33" s="60"/>
    </row>
    <row r="34" spans="1:17" ht="30" customHeight="1">
      <c r="A34" s="57">
        <f>A33</f>
        <v>41275</v>
      </c>
      <c r="B34" s="62"/>
      <c r="C34" s="53"/>
      <c r="D34" s="53"/>
      <c r="E34" s="53"/>
      <c r="F34" s="53"/>
      <c r="G34" s="53"/>
      <c r="H34" s="53"/>
      <c r="I34" s="53"/>
      <c r="J34" s="53"/>
      <c r="K34" s="53"/>
      <c r="L34" s="53">
        <v>20</v>
      </c>
      <c r="M34" s="53"/>
      <c r="N34" s="53"/>
      <c r="O34" s="28">
        <f>SUM(C34:N34)</f>
        <v>20</v>
      </c>
      <c r="P34" s="63">
        <f>A33</f>
        <v>41275</v>
      </c>
      <c r="Q34" s="64">
        <f>IF(O34&gt;0,O35/O34,0)</f>
        <v>118</v>
      </c>
    </row>
    <row r="35" spans="1:17" ht="21.75" hidden="1" customHeight="1">
      <c r="A35" s="61"/>
      <c r="B35" s="56"/>
      <c r="C35" s="65">
        <f t="shared" ref="C35:N35" si="19">C33*C34</f>
        <v>0</v>
      </c>
      <c r="D35" s="65">
        <f t="shared" si="19"/>
        <v>0</v>
      </c>
      <c r="E35" s="65">
        <f t="shared" si="19"/>
        <v>0</v>
      </c>
      <c r="F35" s="65">
        <f t="shared" si="19"/>
        <v>0</v>
      </c>
      <c r="G35" s="65">
        <f t="shared" si="19"/>
        <v>0</v>
      </c>
      <c r="H35" s="65">
        <f t="shared" si="19"/>
        <v>0</v>
      </c>
      <c r="I35" s="65">
        <f t="shared" si="19"/>
        <v>0</v>
      </c>
      <c r="J35" s="65">
        <f t="shared" si="19"/>
        <v>0</v>
      </c>
      <c r="K35" s="65">
        <f t="shared" si="19"/>
        <v>0</v>
      </c>
      <c r="L35" s="65">
        <f t="shared" si="19"/>
        <v>2360</v>
      </c>
      <c r="M35" s="65">
        <f t="shared" si="19"/>
        <v>0</v>
      </c>
      <c r="N35" s="65">
        <f t="shared" si="19"/>
        <v>0</v>
      </c>
      <c r="O35" s="66">
        <f>SUM(C35:N35)</f>
        <v>2360</v>
      </c>
      <c r="P35" s="57">
        <f>A34</f>
        <v>41275</v>
      </c>
      <c r="Q35" s="58"/>
    </row>
    <row r="37" spans="1:17" ht="21" customHeight="1">
      <c r="H37" s="67"/>
    </row>
  </sheetData>
  <mergeCells count="12">
    <mergeCell ref="O5:O6"/>
    <mergeCell ref="P5:P6"/>
    <mergeCell ref="Q5:Q6"/>
    <mergeCell ref="Q7:Q8"/>
    <mergeCell ref="Q10:Q11"/>
    <mergeCell ref="Q28:Q29"/>
    <mergeCell ref="Q31:Q32"/>
    <mergeCell ref="Q13:Q14"/>
    <mergeCell ref="Q16:Q17"/>
    <mergeCell ref="Q19:Q20"/>
    <mergeCell ref="Q22:Q23"/>
    <mergeCell ref="Q25:Q26"/>
  </mergeCells>
  <phoneticPr fontId="2"/>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S41"/>
  <sheetViews>
    <sheetView showGridLines="0" zoomScaleNormal="100" workbookViewId="0"/>
  </sheetViews>
  <sheetFormatPr defaultColWidth="9" defaultRowHeight="20.25" customHeight="1"/>
  <cols>
    <col min="1" max="1" width="3.33203125" style="85" customWidth="1"/>
    <col min="2" max="3" width="20.77734375" style="85" customWidth="1"/>
    <col min="4" max="4" width="26.77734375" style="85" customWidth="1"/>
    <col min="5" max="5" width="20.77734375" style="85" customWidth="1"/>
    <col min="6" max="6" width="26.77734375" style="149" customWidth="1"/>
    <col min="7" max="8" width="20.77734375" style="149" customWidth="1"/>
    <col min="9" max="16384" width="9" style="85"/>
  </cols>
  <sheetData>
    <row r="1" spans="1:253" ht="19.2">
      <c r="A1" s="316" t="s">
        <v>93</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c r="EZ1" s="147"/>
      <c r="FA1" s="147"/>
      <c r="FB1" s="147"/>
      <c r="FC1" s="147"/>
      <c r="FD1" s="147"/>
      <c r="FE1" s="147"/>
      <c r="FF1" s="147"/>
      <c r="FG1" s="147"/>
      <c r="FH1" s="147"/>
      <c r="FI1" s="147"/>
      <c r="FJ1" s="147"/>
      <c r="FK1" s="147"/>
      <c r="FL1" s="147"/>
      <c r="FM1" s="147"/>
      <c r="FN1" s="147"/>
      <c r="FO1" s="147"/>
      <c r="FP1" s="147"/>
      <c r="FQ1" s="147"/>
      <c r="FR1" s="147"/>
      <c r="FS1" s="147"/>
      <c r="FT1" s="147"/>
      <c r="FU1" s="147"/>
      <c r="FV1" s="147"/>
      <c r="FW1" s="147"/>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7"/>
      <c r="HC1" s="147"/>
      <c r="HD1" s="147"/>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7"/>
      <c r="IJ1" s="147"/>
      <c r="IK1" s="147"/>
      <c r="IL1" s="147"/>
      <c r="IM1" s="147"/>
      <c r="IN1" s="147"/>
      <c r="IO1" s="147"/>
      <c r="IP1" s="147"/>
      <c r="IQ1" s="147"/>
      <c r="IR1" s="147"/>
      <c r="IS1" s="147"/>
    </row>
    <row r="2" spans="1:253" ht="15.75" customHeight="1">
      <c r="A2" s="147"/>
      <c r="B2" s="147"/>
      <c r="C2" s="147"/>
      <c r="D2" s="147"/>
      <c r="E2" s="304" t="s">
        <v>74</v>
      </c>
      <c r="F2" s="337" t="str">
        <f>IF(基本情報!D20&lt;&gt;"",基本情報!D20,"")</f>
        <v/>
      </c>
      <c r="G2" s="337"/>
      <c r="H2" s="150"/>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row>
    <row r="3" spans="1:253" ht="19.2">
      <c r="F3" s="150"/>
      <c r="G3" s="150"/>
      <c r="H3" s="150"/>
      <c r="I3" s="150"/>
      <c r="J3" s="150"/>
      <c r="K3" s="150"/>
      <c r="L3" s="150"/>
      <c r="M3" s="150"/>
      <c r="N3" s="150"/>
      <c r="O3" s="150"/>
      <c r="P3" s="150"/>
      <c r="Q3" s="150"/>
      <c r="R3" s="150"/>
      <c r="S3" s="150"/>
      <c r="T3" s="150"/>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row>
    <row r="4" spans="1:253" ht="15.75" customHeight="1">
      <c r="A4" s="147"/>
      <c r="B4" s="234" t="s">
        <v>97</v>
      </c>
      <c r="C4" s="147"/>
      <c r="D4" s="147"/>
      <c r="E4" s="147"/>
      <c r="F4" s="147"/>
      <c r="G4" s="88"/>
      <c r="H4" s="88"/>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row>
    <row r="5" spans="1:253" ht="15.75" customHeight="1">
      <c r="A5" s="147"/>
      <c r="B5" s="163"/>
      <c r="C5" s="147"/>
      <c r="D5" s="147"/>
      <c r="E5" s="147"/>
      <c r="F5" s="147"/>
      <c r="G5" s="88"/>
      <c r="H5" s="88"/>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row>
    <row r="6" spans="1:253" ht="15.75" customHeight="1">
      <c r="A6" s="147"/>
      <c r="C6" s="234" t="s">
        <v>136</v>
      </c>
      <c r="D6" s="147"/>
      <c r="E6" s="147"/>
      <c r="F6" s="147"/>
      <c r="G6" s="88"/>
      <c r="H6" s="88"/>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147"/>
      <c r="GZ6" s="147"/>
      <c r="HA6" s="147"/>
      <c r="HB6" s="147"/>
      <c r="HC6" s="147"/>
      <c r="HD6" s="147"/>
      <c r="HE6" s="147"/>
      <c r="HF6" s="147"/>
      <c r="HG6" s="147"/>
      <c r="HH6" s="147"/>
      <c r="HI6" s="147"/>
      <c r="HJ6" s="147"/>
      <c r="HK6" s="147"/>
      <c r="HL6" s="147"/>
      <c r="HM6" s="147"/>
      <c r="HN6" s="147"/>
      <c r="HO6" s="147"/>
      <c r="HP6" s="147"/>
      <c r="HQ6" s="147"/>
      <c r="HR6" s="147"/>
      <c r="HS6" s="147"/>
      <c r="HT6" s="147"/>
      <c r="HU6" s="147"/>
      <c r="HV6" s="147"/>
      <c r="HW6" s="147"/>
      <c r="HX6" s="147"/>
      <c r="HY6" s="147"/>
      <c r="HZ6" s="147"/>
      <c r="IA6" s="147"/>
      <c r="IB6" s="147"/>
    </row>
    <row r="7" spans="1:253" ht="24" customHeight="1" thickBot="1">
      <c r="B7" s="319" t="s">
        <v>17</v>
      </c>
      <c r="C7" s="320" t="s">
        <v>22</v>
      </c>
      <c r="D7" s="320" t="s">
        <v>67</v>
      </c>
      <c r="E7" s="320" t="s">
        <v>16</v>
      </c>
      <c r="F7" s="320" t="s">
        <v>68</v>
      </c>
      <c r="G7" s="321" t="s">
        <v>94</v>
      </c>
      <c r="H7" s="322" t="s">
        <v>230</v>
      </c>
      <c r="J7" s="356" t="s">
        <v>214</v>
      </c>
      <c r="K7" s="356"/>
      <c r="L7" s="356"/>
      <c r="M7" s="356"/>
      <c r="N7" s="356"/>
      <c r="O7" s="356"/>
      <c r="P7" s="356"/>
      <c r="Q7" s="356"/>
      <c r="R7" s="356"/>
      <c r="S7" s="356"/>
      <c r="T7" s="356"/>
    </row>
    <row r="8" spans="1:253" ht="15" customHeight="1">
      <c r="B8" s="186" t="s">
        <v>0</v>
      </c>
      <c r="C8" s="164" t="s">
        <v>246</v>
      </c>
      <c r="D8" s="196"/>
      <c r="E8" s="190" t="str">
        <f>基本情報!$D$34</f>
        <v>YYYY年MM月DD日</v>
      </c>
      <c r="F8" s="201"/>
      <c r="G8" s="165"/>
      <c r="H8" s="166"/>
      <c r="J8" s="388" t="s">
        <v>231</v>
      </c>
      <c r="K8" s="389"/>
      <c r="L8" s="389"/>
      <c r="M8" s="389"/>
      <c r="N8" s="389"/>
      <c r="O8" s="389"/>
      <c r="P8" s="389"/>
      <c r="Q8" s="389"/>
      <c r="R8" s="389"/>
      <c r="S8" s="389"/>
      <c r="T8" s="390"/>
    </row>
    <row r="9" spans="1:253" ht="15" customHeight="1">
      <c r="B9" s="187"/>
      <c r="C9" s="167"/>
      <c r="D9" s="193"/>
      <c r="E9" s="191" t="s">
        <v>137</v>
      </c>
      <c r="F9" s="202"/>
      <c r="G9" s="168"/>
      <c r="H9" s="169"/>
      <c r="J9" s="391"/>
      <c r="K9" s="392"/>
      <c r="L9" s="392"/>
      <c r="M9" s="392"/>
      <c r="N9" s="392"/>
      <c r="O9" s="392"/>
      <c r="P9" s="392"/>
      <c r="Q9" s="392"/>
      <c r="R9" s="392"/>
      <c r="S9" s="392"/>
      <c r="T9" s="393"/>
    </row>
    <row r="10" spans="1:253" ht="15" customHeight="1">
      <c r="B10" s="186" t="s">
        <v>6</v>
      </c>
      <c r="C10" s="170" t="s">
        <v>246</v>
      </c>
      <c r="D10" s="407" t="s">
        <v>187</v>
      </c>
      <c r="E10" s="192" t="str">
        <f>基本情報!$D$34</f>
        <v>YYYY年MM月DD日</v>
      </c>
      <c r="F10" s="407" t="s">
        <v>187</v>
      </c>
      <c r="G10" s="172"/>
      <c r="H10" s="173"/>
      <c r="J10" s="388"/>
      <c r="K10" s="389"/>
      <c r="L10" s="389"/>
      <c r="M10" s="389"/>
      <c r="N10" s="389"/>
      <c r="O10" s="389"/>
      <c r="P10" s="389"/>
      <c r="Q10" s="389"/>
      <c r="R10" s="389"/>
      <c r="S10" s="389"/>
      <c r="T10" s="390"/>
    </row>
    <row r="11" spans="1:253" ht="15" customHeight="1">
      <c r="B11" s="187"/>
      <c r="C11" s="167"/>
      <c r="D11" s="408"/>
      <c r="E11" s="191" t="s">
        <v>137</v>
      </c>
      <c r="F11" s="408"/>
      <c r="G11" s="168"/>
      <c r="H11" s="174"/>
      <c r="J11" s="391"/>
      <c r="K11" s="392"/>
      <c r="L11" s="392"/>
      <c r="M11" s="392"/>
      <c r="N11" s="392"/>
      <c r="O11" s="392"/>
      <c r="P11" s="392"/>
      <c r="Q11" s="392"/>
      <c r="R11" s="392"/>
      <c r="S11" s="392"/>
      <c r="T11" s="393"/>
    </row>
    <row r="12" spans="1:253" ht="15" customHeight="1">
      <c r="B12" s="186" t="s">
        <v>7</v>
      </c>
      <c r="C12" s="170" t="s">
        <v>246</v>
      </c>
      <c r="D12" s="194"/>
      <c r="E12" s="192" t="str">
        <f>基本情報!$D$34</f>
        <v>YYYY年MM月DD日</v>
      </c>
      <c r="F12" s="203"/>
      <c r="G12" s="172"/>
      <c r="H12" s="166"/>
      <c r="I12" s="157"/>
      <c r="J12" s="388" t="s">
        <v>224</v>
      </c>
      <c r="K12" s="389"/>
      <c r="L12" s="389"/>
      <c r="M12" s="389"/>
      <c r="N12" s="389"/>
      <c r="O12" s="389"/>
      <c r="P12" s="389"/>
      <c r="Q12" s="389"/>
      <c r="R12" s="389"/>
      <c r="S12" s="389"/>
      <c r="T12" s="390"/>
    </row>
    <row r="13" spans="1:253" ht="15" customHeight="1">
      <c r="B13" s="188"/>
      <c r="C13" s="167"/>
      <c r="D13" s="193"/>
      <c r="E13" s="193" t="s">
        <v>137</v>
      </c>
      <c r="F13" s="202"/>
      <c r="G13" s="168"/>
      <c r="H13" s="169"/>
      <c r="J13" s="391"/>
      <c r="K13" s="392"/>
      <c r="L13" s="392"/>
      <c r="M13" s="392"/>
      <c r="N13" s="392"/>
      <c r="O13" s="392"/>
      <c r="P13" s="392"/>
      <c r="Q13" s="392"/>
      <c r="R13" s="392"/>
      <c r="S13" s="392"/>
      <c r="T13" s="393"/>
    </row>
    <row r="14" spans="1:253" ht="15" customHeight="1">
      <c r="B14" s="186" t="s">
        <v>138</v>
      </c>
      <c r="C14" s="170" t="s">
        <v>246</v>
      </c>
      <c r="D14" s="194"/>
      <c r="E14" s="192" t="str">
        <f>基本情報!$D$34</f>
        <v>YYYY年MM月DD日</v>
      </c>
      <c r="F14" s="203"/>
      <c r="G14" s="172"/>
      <c r="H14" s="173"/>
      <c r="J14" s="388"/>
      <c r="K14" s="389"/>
      <c r="L14" s="389"/>
      <c r="M14" s="389"/>
      <c r="N14" s="389"/>
      <c r="O14" s="389"/>
      <c r="P14" s="389"/>
      <c r="Q14" s="389"/>
      <c r="R14" s="389"/>
      <c r="S14" s="389"/>
      <c r="T14" s="390"/>
    </row>
    <row r="15" spans="1:253" ht="15" customHeight="1">
      <c r="B15" s="188"/>
      <c r="C15" s="167"/>
      <c r="D15" s="193"/>
      <c r="E15" s="193" t="s">
        <v>137</v>
      </c>
      <c r="F15" s="202"/>
      <c r="G15" s="168"/>
      <c r="H15" s="174"/>
      <c r="J15" s="391"/>
      <c r="K15" s="392"/>
      <c r="L15" s="392"/>
      <c r="M15" s="392"/>
      <c r="N15" s="392"/>
      <c r="O15" s="392"/>
      <c r="P15" s="392"/>
      <c r="Q15" s="392"/>
      <c r="R15" s="392"/>
      <c r="S15" s="392"/>
      <c r="T15" s="393"/>
    </row>
    <row r="16" spans="1:253" ht="15" customHeight="1">
      <c r="B16" s="186" t="s">
        <v>14</v>
      </c>
      <c r="C16" s="170" t="s">
        <v>246</v>
      </c>
      <c r="D16" s="407" t="s">
        <v>187</v>
      </c>
      <c r="E16" s="194" t="s">
        <v>183</v>
      </c>
      <c r="F16" s="407" t="s">
        <v>187</v>
      </c>
      <c r="G16" s="172"/>
      <c r="H16" s="173"/>
      <c r="J16" s="388"/>
      <c r="K16" s="389"/>
      <c r="L16" s="389"/>
      <c r="M16" s="389"/>
      <c r="N16" s="389"/>
      <c r="O16" s="389"/>
      <c r="P16" s="389"/>
      <c r="Q16" s="389"/>
      <c r="R16" s="389"/>
      <c r="S16" s="389"/>
      <c r="T16" s="390"/>
    </row>
    <row r="17" spans="2:20" ht="15" customHeight="1">
      <c r="B17" s="187"/>
      <c r="C17" s="167"/>
      <c r="D17" s="408"/>
      <c r="E17" s="195" t="str">
        <f>基本情報!$D$34</f>
        <v>YYYY年MM月DD日</v>
      </c>
      <c r="F17" s="408"/>
      <c r="G17" s="168"/>
      <c r="H17" s="174"/>
      <c r="J17" s="391"/>
      <c r="K17" s="392"/>
      <c r="L17" s="392"/>
      <c r="M17" s="392"/>
      <c r="N17" s="392"/>
      <c r="O17" s="392"/>
      <c r="P17" s="392"/>
      <c r="Q17" s="392"/>
      <c r="R17" s="392"/>
      <c r="S17" s="392"/>
      <c r="T17" s="393"/>
    </row>
    <row r="18" spans="2:20" ht="15" customHeight="1">
      <c r="B18" s="397" t="s">
        <v>232</v>
      </c>
      <c r="C18" s="400" t="s">
        <v>246</v>
      </c>
      <c r="D18" s="171" t="s">
        <v>185</v>
      </c>
      <c r="E18" s="192" t="str">
        <f>基本情報!$D$34</f>
        <v>YYYY年MM月DD日</v>
      </c>
      <c r="F18" s="176" t="s">
        <v>185</v>
      </c>
      <c r="G18" s="172"/>
      <c r="H18" s="166"/>
      <c r="I18" s="157"/>
      <c r="J18" s="409" t="s">
        <v>225</v>
      </c>
      <c r="K18" s="410"/>
      <c r="L18" s="410"/>
      <c r="M18" s="410"/>
      <c r="N18" s="410"/>
      <c r="O18" s="410"/>
      <c r="P18" s="410"/>
      <c r="Q18" s="410"/>
      <c r="R18" s="410"/>
      <c r="S18" s="410"/>
      <c r="T18" s="411"/>
    </row>
    <row r="19" spans="2:20" ht="15" customHeight="1">
      <c r="B19" s="398"/>
      <c r="C19" s="400"/>
      <c r="D19" s="177"/>
      <c r="E19" s="193" t="s">
        <v>137</v>
      </c>
      <c r="F19" s="178" t="s">
        <v>186</v>
      </c>
      <c r="G19" s="168"/>
      <c r="H19" s="169"/>
      <c r="I19" s="157"/>
      <c r="J19" s="373"/>
      <c r="K19" s="412"/>
      <c r="L19" s="412"/>
      <c r="M19" s="412"/>
      <c r="N19" s="412"/>
      <c r="O19" s="412"/>
      <c r="P19" s="412"/>
      <c r="Q19" s="412"/>
      <c r="R19" s="412"/>
      <c r="S19" s="412"/>
      <c r="T19" s="413"/>
    </row>
    <row r="20" spans="2:20" ht="15" customHeight="1">
      <c r="B20" s="398"/>
      <c r="C20" s="400"/>
      <c r="D20" s="404"/>
      <c r="E20" s="404"/>
      <c r="F20" s="176" t="s">
        <v>185</v>
      </c>
      <c r="G20" s="172"/>
      <c r="H20" s="166"/>
      <c r="J20" s="373"/>
      <c r="K20" s="412"/>
      <c r="L20" s="412"/>
      <c r="M20" s="412"/>
      <c r="N20" s="412"/>
      <c r="O20" s="412"/>
      <c r="P20" s="412"/>
      <c r="Q20" s="412"/>
      <c r="R20" s="412"/>
      <c r="S20" s="412"/>
      <c r="T20" s="413"/>
    </row>
    <row r="21" spans="2:20" ht="15" customHeight="1">
      <c r="B21" s="398"/>
      <c r="C21" s="400"/>
      <c r="D21" s="405"/>
      <c r="E21" s="405"/>
      <c r="F21" s="178" t="s">
        <v>186</v>
      </c>
      <c r="G21" s="168"/>
      <c r="H21" s="169"/>
      <c r="J21" s="373"/>
      <c r="K21" s="412"/>
      <c r="L21" s="412"/>
      <c r="M21" s="412"/>
      <c r="N21" s="412"/>
      <c r="O21" s="412"/>
      <c r="P21" s="412"/>
      <c r="Q21" s="412"/>
      <c r="R21" s="412"/>
      <c r="S21" s="412"/>
      <c r="T21" s="413"/>
    </row>
    <row r="22" spans="2:20" ht="15" customHeight="1">
      <c r="B22" s="398"/>
      <c r="C22" s="400"/>
      <c r="D22" s="405"/>
      <c r="E22" s="405"/>
      <c r="F22" s="176" t="s">
        <v>185</v>
      </c>
      <c r="G22" s="172"/>
      <c r="H22" s="166"/>
      <c r="J22" s="373"/>
      <c r="K22" s="412"/>
      <c r="L22" s="412"/>
      <c r="M22" s="412"/>
      <c r="N22" s="412"/>
      <c r="O22" s="412"/>
      <c r="P22" s="412"/>
      <c r="Q22" s="412"/>
      <c r="R22" s="412"/>
      <c r="S22" s="412"/>
      <c r="T22" s="413"/>
    </row>
    <row r="23" spans="2:20" ht="15" customHeight="1">
      <c r="B23" s="398"/>
      <c r="C23" s="400"/>
      <c r="D23" s="405"/>
      <c r="E23" s="405"/>
      <c r="F23" s="178" t="s">
        <v>186</v>
      </c>
      <c r="G23" s="168"/>
      <c r="H23" s="169"/>
      <c r="J23" s="373"/>
      <c r="K23" s="412"/>
      <c r="L23" s="412"/>
      <c r="M23" s="412"/>
      <c r="N23" s="412"/>
      <c r="O23" s="412"/>
      <c r="P23" s="412"/>
      <c r="Q23" s="412"/>
      <c r="R23" s="412"/>
      <c r="S23" s="412"/>
      <c r="T23" s="413"/>
    </row>
    <row r="24" spans="2:20" ht="15" customHeight="1">
      <c r="B24" s="398"/>
      <c r="C24" s="400"/>
      <c r="D24" s="405"/>
      <c r="E24" s="405"/>
      <c r="F24" s="176" t="s">
        <v>185</v>
      </c>
      <c r="G24" s="172"/>
      <c r="H24" s="166"/>
      <c r="J24" s="373"/>
      <c r="K24" s="412"/>
      <c r="L24" s="412"/>
      <c r="M24" s="412"/>
      <c r="N24" s="412"/>
      <c r="O24" s="412"/>
      <c r="P24" s="412"/>
      <c r="Q24" s="412"/>
      <c r="R24" s="412"/>
      <c r="S24" s="412"/>
      <c r="T24" s="413"/>
    </row>
    <row r="25" spans="2:20" ht="15" customHeight="1">
      <c r="B25" s="398"/>
      <c r="C25" s="400"/>
      <c r="D25" s="405"/>
      <c r="E25" s="405"/>
      <c r="F25" s="178" t="s">
        <v>186</v>
      </c>
      <c r="G25" s="168"/>
      <c r="H25" s="169"/>
      <c r="J25" s="373"/>
      <c r="K25" s="412"/>
      <c r="L25" s="412"/>
      <c r="M25" s="412"/>
      <c r="N25" s="412"/>
      <c r="O25" s="412"/>
      <c r="P25" s="412"/>
      <c r="Q25" s="412"/>
      <c r="R25" s="412"/>
      <c r="S25" s="412"/>
      <c r="T25" s="413"/>
    </row>
    <row r="26" spans="2:20" ht="15" customHeight="1">
      <c r="B26" s="398"/>
      <c r="C26" s="400"/>
      <c r="D26" s="405"/>
      <c r="E26" s="405"/>
      <c r="F26" s="176" t="s">
        <v>185</v>
      </c>
      <c r="G26" s="172"/>
      <c r="H26" s="166"/>
      <c r="J26" s="373"/>
      <c r="K26" s="412"/>
      <c r="L26" s="412"/>
      <c r="M26" s="412"/>
      <c r="N26" s="412"/>
      <c r="O26" s="412"/>
      <c r="P26" s="412"/>
      <c r="Q26" s="412"/>
      <c r="R26" s="412"/>
      <c r="S26" s="412"/>
      <c r="T26" s="413"/>
    </row>
    <row r="27" spans="2:20" ht="15" customHeight="1">
      <c r="B27" s="399"/>
      <c r="C27" s="400"/>
      <c r="D27" s="406"/>
      <c r="E27" s="406"/>
      <c r="F27" s="178" t="s">
        <v>186</v>
      </c>
      <c r="G27" s="168"/>
      <c r="H27" s="169"/>
      <c r="J27" s="373"/>
      <c r="K27" s="412"/>
      <c r="L27" s="412"/>
      <c r="M27" s="412"/>
      <c r="N27" s="412"/>
      <c r="O27" s="412"/>
      <c r="P27" s="412"/>
      <c r="Q27" s="412"/>
      <c r="R27" s="412"/>
      <c r="S27" s="412"/>
      <c r="T27" s="413"/>
    </row>
    <row r="28" spans="2:20" ht="15" customHeight="1">
      <c r="B28" s="401" t="s">
        <v>233</v>
      </c>
      <c r="C28" s="400" t="s">
        <v>246</v>
      </c>
      <c r="D28" s="171" t="s">
        <v>185</v>
      </c>
      <c r="E28" s="192" t="str">
        <f>基本情報!$D$34</f>
        <v>YYYY年MM月DD日</v>
      </c>
      <c r="F28" s="176" t="s">
        <v>185</v>
      </c>
      <c r="G28" s="172"/>
      <c r="H28" s="166"/>
      <c r="J28" s="373"/>
      <c r="K28" s="412"/>
      <c r="L28" s="412"/>
      <c r="M28" s="412"/>
      <c r="N28" s="412"/>
      <c r="O28" s="412"/>
      <c r="P28" s="412"/>
      <c r="Q28" s="412"/>
      <c r="R28" s="412"/>
      <c r="S28" s="412"/>
      <c r="T28" s="413"/>
    </row>
    <row r="29" spans="2:20" ht="15" customHeight="1">
      <c r="B29" s="402"/>
      <c r="C29" s="400"/>
      <c r="D29" s="177"/>
      <c r="E29" s="193" t="s">
        <v>137</v>
      </c>
      <c r="F29" s="178" t="s">
        <v>186</v>
      </c>
      <c r="G29" s="168"/>
      <c r="H29" s="169"/>
      <c r="J29" s="373"/>
      <c r="K29" s="412"/>
      <c r="L29" s="412"/>
      <c r="M29" s="412"/>
      <c r="N29" s="412"/>
      <c r="O29" s="412"/>
      <c r="P29" s="412"/>
      <c r="Q29" s="412"/>
      <c r="R29" s="412"/>
      <c r="S29" s="412"/>
      <c r="T29" s="413"/>
    </row>
    <row r="30" spans="2:20" ht="15" customHeight="1">
      <c r="B30" s="402"/>
      <c r="C30" s="400"/>
      <c r="D30" s="404"/>
      <c r="E30" s="404"/>
      <c r="F30" s="176" t="s">
        <v>185</v>
      </c>
      <c r="G30" s="172"/>
      <c r="H30" s="166"/>
      <c r="J30" s="373"/>
      <c r="K30" s="412"/>
      <c r="L30" s="412"/>
      <c r="M30" s="412"/>
      <c r="N30" s="412"/>
      <c r="O30" s="412"/>
      <c r="P30" s="412"/>
      <c r="Q30" s="412"/>
      <c r="R30" s="412"/>
      <c r="S30" s="412"/>
      <c r="T30" s="413"/>
    </row>
    <row r="31" spans="2:20" ht="15" customHeight="1">
      <c r="B31" s="402"/>
      <c r="C31" s="400"/>
      <c r="D31" s="405"/>
      <c r="E31" s="405"/>
      <c r="F31" s="178" t="s">
        <v>186</v>
      </c>
      <c r="G31" s="168"/>
      <c r="H31" s="169"/>
      <c r="J31" s="373"/>
      <c r="K31" s="412"/>
      <c r="L31" s="412"/>
      <c r="M31" s="412"/>
      <c r="N31" s="412"/>
      <c r="O31" s="412"/>
      <c r="P31" s="412"/>
      <c r="Q31" s="412"/>
      <c r="R31" s="412"/>
      <c r="S31" s="412"/>
      <c r="T31" s="413"/>
    </row>
    <row r="32" spans="2:20" ht="15" customHeight="1">
      <c r="B32" s="402"/>
      <c r="C32" s="400"/>
      <c r="D32" s="405"/>
      <c r="E32" s="405"/>
      <c r="F32" s="176" t="s">
        <v>185</v>
      </c>
      <c r="G32" s="172"/>
      <c r="H32" s="166"/>
      <c r="J32" s="373"/>
      <c r="K32" s="412"/>
      <c r="L32" s="412"/>
      <c r="M32" s="412"/>
      <c r="N32" s="412"/>
      <c r="O32" s="412"/>
      <c r="P32" s="412"/>
      <c r="Q32" s="412"/>
      <c r="R32" s="412"/>
      <c r="S32" s="412"/>
      <c r="T32" s="413"/>
    </row>
    <row r="33" spans="2:20" ht="15" customHeight="1">
      <c r="B33" s="402"/>
      <c r="C33" s="400"/>
      <c r="D33" s="405"/>
      <c r="E33" s="405"/>
      <c r="F33" s="178" t="s">
        <v>186</v>
      </c>
      <c r="G33" s="168"/>
      <c r="H33" s="169"/>
      <c r="J33" s="373"/>
      <c r="K33" s="412"/>
      <c r="L33" s="412"/>
      <c r="M33" s="412"/>
      <c r="N33" s="412"/>
      <c r="O33" s="412"/>
      <c r="P33" s="412"/>
      <c r="Q33" s="412"/>
      <c r="R33" s="412"/>
      <c r="S33" s="412"/>
      <c r="T33" s="413"/>
    </row>
    <row r="34" spans="2:20" ht="15" customHeight="1">
      <c r="B34" s="402"/>
      <c r="C34" s="400"/>
      <c r="D34" s="405"/>
      <c r="E34" s="405"/>
      <c r="F34" s="176" t="s">
        <v>185</v>
      </c>
      <c r="G34" s="172"/>
      <c r="H34" s="166"/>
      <c r="J34" s="373"/>
      <c r="K34" s="412"/>
      <c r="L34" s="412"/>
      <c r="M34" s="412"/>
      <c r="N34" s="412"/>
      <c r="O34" s="412"/>
      <c r="P34" s="412"/>
      <c r="Q34" s="412"/>
      <c r="R34" s="412"/>
      <c r="S34" s="412"/>
      <c r="T34" s="413"/>
    </row>
    <row r="35" spans="2:20" ht="15" customHeight="1">
      <c r="B35" s="402"/>
      <c r="C35" s="400"/>
      <c r="D35" s="405"/>
      <c r="E35" s="405"/>
      <c r="F35" s="178" t="s">
        <v>186</v>
      </c>
      <c r="G35" s="168"/>
      <c r="H35" s="169"/>
      <c r="J35" s="373"/>
      <c r="K35" s="412"/>
      <c r="L35" s="412"/>
      <c r="M35" s="412"/>
      <c r="N35" s="412"/>
      <c r="O35" s="412"/>
      <c r="P35" s="412"/>
      <c r="Q35" s="412"/>
      <c r="R35" s="412"/>
      <c r="S35" s="412"/>
      <c r="T35" s="413"/>
    </row>
    <row r="36" spans="2:20" ht="15" customHeight="1">
      <c r="B36" s="402"/>
      <c r="C36" s="400"/>
      <c r="D36" s="405"/>
      <c r="E36" s="405"/>
      <c r="F36" s="176" t="s">
        <v>185</v>
      </c>
      <c r="G36" s="172"/>
      <c r="H36" s="166"/>
      <c r="J36" s="373"/>
      <c r="K36" s="412"/>
      <c r="L36" s="412"/>
      <c r="M36" s="412"/>
      <c r="N36" s="412"/>
      <c r="O36" s="412"/>
      <c r="P36" s="412"/>
      <c r="Q36" s="412"/>
      <c r="R36" s="412"/>
      <c r="S36" s="412"/>
      <c r="T36" s="413"/>
    </row>
    <row r="37" spans="2:20" ht="15" customHeight="1">
      <c r="B37" s="403"/>
      <c r="C37" s="400"/>
      <c r="D37" s="406"/>
      <c r="E37" s="406"/>
      <c r="F37" s="178" t="s">
        <v>186</v>
      </c>
      <c r="G37" s="168"/>
      <c r="H37" s="169"/>
      <c r="J37" s="414"/>
      <c r="K37" s="415"/>
      <c r="L37" s="415"/>
      <c r="M37" s="415"/>
      <c r="N37" s="415"/>
      <c r="O37" s="415"/>
      <c r="P37" s="415"/>
      <c r="Q37" s="415"/>
      <c r="R37" s="415"/>
      <c r="S37" s="415"/>
      <c r="T37" s="416"/>
    </row>
    <row r="38" spans="2:20" ht="30" customHeight="1">
      <c r="B38" s="188" t="s">
        <v>8</v>
      </c>
      <c r="C38" s="175" t="s">
        <v>243</v>
      </c>
      <c r="D38" s="197"/>
      <c r="E38" s="197" t="s">
        <v>95</v>
      </c>
      <c r="F38" s="197"/>
      <c r="G38" s="198"/>
      <c r="H38" s="179"/>
      <c r="J38" s="388"/>
      <c r="K38" s="389"/>
      <c r="L38" s="389"/>
      <c r="M38" s="389"/>
      <c r="N38" s="389"/>
      <c r="O38" s="389"/>
      <c r="P38" s="389"/>
      <c r="Q38" s="389"/>
      <c r="R38" s="389"/>
      <c r="S38" s="389"/>
      <c r="T38" s="390"/>
    </row>
    <row r="39" spans="2:20" ht="30" customHeight="1">
      <c r="B39" s="189" t="s">
        <v>1</v>
      </c>
      <c r="C39" s="175" t="s">
        <v>243</v>
      </c>
      <c r="D39" s="197"/>
      <c r="E39" s="197" t="s">
        <v>96</v>
      </c>
      <c r="F39" s="197"/>
      <c r="G39" s="198"/>
      <c r="H39" s="179"/>
      <c r="J39" s="391"/>
      <c r="K39" s="392"/>
      <c r="L39" s="392"/>
      <c r="M39" s="392"/>
      <c r="N39" s="392"/>
      <c r="O39" s="392"/>
      <c r="P39" s="392"/>
      <c r="Q39" s="392"/>
      <c r="R39" s="392"/>
      <c r="S39" s="392"/>
      <c r="T39" s="393"/>
    </row>
    <row r="40" spans="2:20" ht="30" customHeight="1" thickBot="1">
      <c r="B40" s="189" t="s">
        <v>2</v>
      </c>
      <c r="C40" s="180" t="s">
        <v>243</v>
      </c>
      <c r="D40" s="181" t="s">
        <v>247</v>
      </c>
      <c r="E40" s="182"/>
      <c r="F40" s="199"/>
      <c r="G40" s="200"/>
      <c r="H40" s="183"/>
      <c r="I40" s="157"/>
      <c r="J40" s="394" t="s">
        <v>265</v>
      </c>
      <c r="K40" s="395"/>
      <c r="L40" s="395"/>
      <c r="M40" s="395"/>
      <c r="N40" s="395"/>
      <c r="O40" s="395"/>
      <c r="P40" s="395"/>
      <c r="Q40" s="395"/>
      <c r="R40" s="395"/>
      <c r="S40" s="395"/>
      <c r="T40" s="396"/>
    </row>
    <row r="41" spans="2:20" ht="20.25" customHeight="1">
      <c r="E41" s="157" t="s">
        <v>242</v>
      </c>
      <c r="F41" s="184"/>
      <c r="G41" s="185"/>
      <c r="H41" s="185"/>
    </row>
  </sheetData>
  <sheetProtection sheet="1" objects="1" scenarios="1"/>
  <mergeCells count="22">
    <mergeCell ref="J7:T7"/>
    <mergeCell ref="F2:G2"/>
    <mergeCell ref="B18:B27"/>
    <mergeCell ref="C18:C27"/>
    <mergeCell ref="B28:B37"/>
    <mergeCell ref="C28:C37"/>
    <mergeCell ref="D30:D37"/>
    <mergeCell ref="E30:E37"/>
    <mergeCell ref="D20:D27"/>
    <mergeCell ref="E20:E27"/>
    <mergeCell ref="D10:D11"/>
    <mergeCell ref="D16:D17"/>
    <mergeCell ref="F16:F17"/>
    <mergeCell ref="F10:F11"/>
    <mergeCell ref="J18:T37"/>
    <mergeCell ref="J38:T39"/>
    <mergeCell ref="J40:T40"/>
    <mergeCell ref="J8:T9"/>
    <mergeCell ref="J10:T11"/>
    <mergeCell ref="J12:T13"/>
    <mergeCell ref="J14:T15"/>
    <mergeCell ref="J16:T17"/>
  </mergeCells>
  <phoneticPr fontId="2"/>
  <pageMargins left="0.25" right="0.25" top="0.75" bottom="0.75" header="0.3" footer="0.3"/>
  <pageSetup paperSize="9" scale="62" fitToHeight="0" orientation="portrait"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S21"/>
  <sheetViews>
    <sheetView showGridLines="0" zoomScaleNormal="100" workbookViewId="0"/>
  </sheetViews>
  <sheetFormatPr defaultColWidth="9" defaultRowHeight="20.25" customHeight="1"/>
  <cols>
    <col min="1" max="1" width="3.33203125" style="85" customWidth="1"/>
    <col min="2" max="2" width="22.21875" style="85" customWidth="1"/>
    <col min="3" max="3" width="15.77734375" style="149" customWidth="1"/>
    <col min="4" max="7" width="15.77734375" style="85" customWidth="1"/>
    <col min="8" max="9" width="10.6640625" style="85" customWidth="1"/>
    <col min="10" max="10" width="10" style="85" bestFit="1" customWidth="1"/>
    <col min="11" max="11" width="9.109375" style="85" bestFit="1" customWidth="1"/>
    <col min="12" max="16384" width="9" style="85"/>
  </cols>
  <sheetData>
    <row r="1" spans="1:253" ht="19.2">
      <c r="A1" s="233" t="s">
        <v>100</v>
      </c>
      <c r="B1" s="86"/>
      <c r="C1" s="86"/>
      <c r="D1" s="86"/>
      <c r="E1" s="86"/>
      <c r="F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row>
    <row r="2" spans="1:253" ht="15.75" customHeight="1">
      <c r="A2" s="204"/>
      <c r="B2" s="204"/>
      <c r="C2" s="204"/>
      <c r="D2" s="204"/>
      <c r="E2" s="417" t="s">
        <v>74</v>
      </c>
      <c r="F2" s="337" t="str">
        <f>IF(基本情報!D20&lt;&gt;"",基本情報!D20,"")</f>
        <v/>
      </c>
      <c r="G2" s="337"/>
      <c r="H2" s="337"/>
      <c r="I2" s="150"/>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row>
    <row r="3" spans="1:253" s="113" customFormat="1" ht="13.2">
      <c r="F3" s="150"/>
      <c r="G3" s="150"/>
      <c r="H3" s="150"/>
      <c r="I3" s="150"/>
      <c r="J3" s="150"/>
      <c r="K3" s="150"/>
      <c r="L3" s="150"/>
      <c r="M3" s="150"/>
      <c r="N3" s="150"/>
      <c r="O3" s="150"/>
      <c r="P3" s="150"/>
      <c r="Q3" s="150"/>
      <c r="V3" s="88"/>
      <c r="W3" s="88"/>
      <c r="X3" s="88"/>
      <c r="Y3" s="88"/>
      <c r="Z3" s="88"/>
    </row>
    <row r="4" spans="1:253" ht="15.75" customHeight="1">
      <c r="A4" s="147"/>
      <c r="B4" s="234" t="s">
        <v>260</v>
      </c>
      <c r="C4" s="147"/>
      <c r="D4" s="147"/>
      <c r="E4" s="147"/>
      <c r="F4" s="147"/>
      <c r="G4" s="88"/>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row>
    <row r="5" spans="1:253" s="113" customFormat="1" ht="13.2"/>
    <row r="6" spans="1:253" ht="30.75" customHeight="1">
      <c r="B6" s="235" t="s">
        <v>9</v>
      </c>
      <c r="C6" s="236" t="s">
        <v>10</v>
      </c>
      <c r="D6" s="237" t="s">
        <v>261</v>
      </c>
      <c r="E6" s="238" t="s">
        <v>262</v>
      </c>
      <c r="F6" s="237" t="s">
        <v>191</v>
      </c>
      <c r="G6" s="238" t="s">
        <v>192</v>
      </c>
    </row>
    <row r="7" spans="1:253" ht="20.25" customHeight="1" thickBot="1">
      <c r="A7" s="157"/>
      <c r="B7" s="151" t="s">
        <v>98</v>
      </c>
      <c r="C7" s="205">
        <v>8</v>
      </c>
      <c r="D7" s="206">
        <v>1100</v>
      </c>
      <c r="E7" s="206">
        <v>440</v>
      </c>
      <c r="F7" s="221">
        <v>1000</v>
      </c>
      <c r="G7" s="221">
        <v>400</v>
      </c>
      <c r="J7" s="227" t="s">
        <v>184</v>
      </c>
      <c r="K7" s="227"/>
    </row>
    <row r="8" spans="1:253" ht="20.25" customHeight="1">
      <c r="B8" s="207" t="s">
        <v>11</v>
      </c>
      <c r="C8" s="208">
        <v>8</v>
      </c>
      <c r="D8" s="209"/>
      <c r="E8" s="210"/>
      <c r="F8" s="222">
        <f t="shared" ref="F8:G10" si="0">ROUNDUP(D8/1.1,2)</f>
        <v>0</v>
      </c>
      <c r="G8" s="223">
        <f t="shared" si="0"/>
        <v>0</v>
      </c>
      <c r="H8" s="211"/>
      <c r="I8" s="211"/>
      <c r="J8" s="239">
        <f t="shared" ref="J8:K10" si="1">F8*1.1</f>
        <v>0</v>
      </c>
      <c r="K8" s="239">
        <f t="shared" si="1"/>
        <v>0</v>
      </c>
    </row>
    <row r="9" spans="1:253" ht="20.25" customHeight="1">
      <c r="B9" s="207" t="s">
        <v>12</v>
      </c>
      <c r="C9" s="212">
        <v>30</v>
      </c>
      <c r="D9" s="213"/>
      <c r="E9" s="214"/>
      <c r="F9" s="222">
        <f t="shared" si="0"/>
        <v>0</v>
      </c>
      <c r="G9" s="223">
        <f t="shared" si="0"/>
        <v>0</v>
      </c>
      <c r="H9" s="211"/>
      <c r="I9" s="211"/>
      <c r="J9" s="239">
        <f t="shared" si="1"/>
        <v>0</v>
      </c>
      <c r="K9" s="239">
        <f t="shared" si="1"/>
        <v>0</v>
      </c>
    </row>
    <row r="10" spans="1:253" ht="20.25" customHeight="1" thickBot="1">
      <c r="B10" s="207" t="s">
        <v>13</v>
      </c>
      <c r="C10" s="215">
        <v>9999</v>
      </c>
      <c r="D10" s="216"/>
      <c r="E10" s="217"/>
      <c r="F10" s="222">
        <f t="shared" si="0"/>
        <v>0</v>
      </c>
      <c r="G10" s="223">
        <f t="shared" si="0"/>
        <v>0</v>
      </c>
      <c r="H10" s="211"/>
      <c r="I10" s="211"/>
      <c r="J10" s="239">
        <f t="shared" si="1"/>
        <v>0</v>
      </c>
      <c r="K10" s="239">
        <f t="shared" si="1"/>
        <v>0</v>
      </c>
    </row>
    <row r="11" spans="1:253" ht="18" customHeight="1" thickBot="1"/>
    <row r="12" spans="1:253" ht="18" customHeight="1" thickBot="1">
      <c r="B12" s="228" t="s">
        <v>23</v>
      </c>
      <c r="C12" s="224" t="str">
        <f>基本情報!D41</f>
        <v>XX,XXX</v>
      </c>
      <c r="D12" s="231" t="s">
        <v>188</v>
      </c>
      <c r="E12" s="226" t="str">
        <f>基本情報!D42</f>
        <v>■ CIF      □ CP/MB      □ （　　　　）</v>
      </c>
    </row>
    <row r="13" spans="1:253" ht="10.050000000000001" customHeight="1">
      <c r="C13" s="85"/>
    </row>
    <row r="14" spans="1:253" ht="18" customHeight="1"/>
    <row r="15" spans="1:253" ht="13.8" thickBot="1">
      <c r="C15" s="230" t="s">
        <v>235</v>
      </c>
    </row>
    <row r="16" spans="1:253" ht="18" customHeight="1" thickBot="1">
      <c r="B16" s="228" t="s">
        <v>236</v>
      </c>
      <c r="C16" s="218"/>
      <c r="D16" s="232" t="s">
        <v>229</v>
      </c>
    </row>
    <row r="17" spans="1:11" ht="20.25" customHeight="1" thickBot="1">
      <c r="A17" s="219"/>
    </row>
    <row r="18" spans="1:11" ht="20.25" customHeight="1" thickBot="1">
      <c r="A18" s="219"/>
      <c r="B18" s="228" t="s">
        <v>189</v>
      </c>
      <c r="C18" s="220"/>
      <c r="D18" s="231" t="s">
        <v>263</v>
      </c>
      <c r="F18" s="228" t="s">
        <v>189</v>
      </c>
      <c r="G18" s="225">
        <f>ROUNDUP(C18/1.1,2)</f>
        <v>0</v>
      </c>
      <c r="H18" s="231" t="s">
        <v>193</v>
      </c>
      <c r="I18" s="91"/>
      <c r="K18" s="239">
        <f>G18*1.1</f>
        <v>0</v>
      </c>
    </row>
    <row r="20" spans="1:11" ht="20.25" customHeight="1">
      <c r="B20" s="228" t="s">
        <v>237</v>
      </c>
      <c r="C20" s="226" t="str">
        <f>基本情報!D43</f>
        <v>■ あり     □ 廃止済</v>
      </c>
    </row>
    <row r="21" spans="1:11" ht="20.25" customHeight="1">
      <c r="B21" s="229" t="s">
        <v>238</v>
      </c>
      <c r="C21" s="227" t="str">
        <f>基本情報!D44</f>
        <v>□ 現状のまま　□ 廃止する</v>
      </c>
    </row>
  </sheetData>
  <sheetProtection sheet="1" objects="1" scenarios="1"/>
  <mergeCells count="1">
    <mergeCell ref="F2:H2"/>
  </mergeCells>
  <phoneticPr fontId="2"/>
  <pageMargins left="0.25" right="0.25" top="0.75" bottom="0.75" header="0.3" footer="0.3"/>
  <pageSetup paperSize="9" scale="87" orientation="portrait"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CB5E-0205-429B-9E50-B2636E34A037}">
  <dimension ref="B1:D46"/>
  <sheetViews>
    <sheetView showGridLines="0" workbookViewId="0">
      <selection activeCell="D48" sqref="D48"/>
    </sheetView>
  </sheetViews>
  <sheetFormatPr defaultRowHeight="13.2"/>
  <sheetData>
    <row r="1" spans="2:2">
      <c r="B1" s="68" t="s">
        <v>234</v>
      </c>
    </row>
    <row r="2" spans="2:2">
      <c r="B2" t="s">
        <v>139</v>
      </c>
    </row>
    <row r="3" spans="2:2">
      <c r="B3" t="s">
        <v>140</v>
      </c>
    </row>
    <row r="4" spans="2:2">
      <c r="B4" t="s">
        <v>141</v>
      </c>
    </row>
    <row r="5" spans="2:2">
      <c r="B5" t="s">
        <v>142</v>
      </c>
    </row>
    <row r="6" spans="2:2">
      <c r="B6" t="s">
        <v>143</v>
      </c>
    </row>
    <row r="7" spans="2:2">
      <c r="B7" t="s">
        <v>144</v>
      </c>
    </row>
    <row r="8" spans="2:2">
      <c r="B8" t="s">
        <v>145</v>
      </c>
    </row>
    <row r="9" spans="2:2">
      <c r="B9" t="s">
        <v>146</v>
      </c>
    </row>
    <row r="10" spans="2:2">
      <c r="B10" t="s">
        <v>147</v>
      </c>
    </row>
    <row r="11" spans="2:2">
      <c r="B11" t="s">
        <v>148</v>
      </c>
    </row>
    <row r="12" spans="2:2">
      <c r="B12" t="s">
        <v>149</v>
      </c>
    </row>
    <row r="13" spans="2:2">
      <c r="B13" t="s">
        <v>150</v>
      </c>
    </row>
    <row r="14" spans="2:2">
      <c r="B14" t="s">
        <v>151</v>
      </c>
    </row>
    <row r="15" spans="2:2">
      <c r="B15" t="s">
        <v>152</v>
      </c>
    </row>
    <row r="16" spans="2:2">
      <c r="B16" t="s">
        <v>153</v>
      </c>
    </row>
    <row r="17" spans="2:2">
      <c r="B17" t="s">
        <v>154</v>
      </c>
    </row>
    <row r="18" spans="2:2">
      <c r="B18" t="s">
        <v>155</v>
      </c>
    </row>
    <row r="19" spans="2:2">
      <c r="B19" t="s">
        <v>156</v>
      </c>
    </row>
    <row r="20" spans="2:2">
      <c r="B20" t="s">
        <v>157</v>
      </c>
    </row>
    <row r="21" spans="2:2">
      <c r="B21" t="s">
        <v>158</v>
      </c>
    </row>
    <row r="22" spans="2:2">
      <c r="B22" t="s">
        <v>159</v>
      </c>
    </row>
    <row r="23" spans="2:2">
      <c r="B23" t="s">
        <v>160</v>
      </c>
    </row>
    <row r="24" spans="2:2">
      <c r="B24" t="s">
        <v>161</v>
      </c>
    </row>
    <row r="25" spans="2:2">
      <c r="B25" t="s">
        <v>162</v>
      </c>
    </row>
    <row r="26" spans="2:2">
      <c r="B26" t="s">
        <v>163</v>
      </c>
    </row>
    <row r="27" spans="2:2">
      <c r="B27" t="s">
        <v>164</v>
      </c>
    </row>
    <row r="28" spans="2:2">
      <c r="B28" t="s">
        <v>165</v>
      </c>
    </row>
    <row r="29" spans="2:2">
      <c r="B29" t="s">
        <v>166</v>
      </c>
    </row>
    <row r="30" spans="2:2">
      <c r="B30" t="s">
        <v>167</v>
      </c>
    </row>
    <row r="31" spans="2:2">
      <c r="B31" t="s">
        <v>168</v>
      </c>
    </row>
    <row r="32" spans="2:2">
      <c r="B32" t="s">
        <v>169</v>
      </c>
    </row>
    <row r="33" spans="2:4">
      <c r="B33" t="s">
        <v>170</v>
      </c>
    </row>
    <row r="34" spans="2:4">
      <c r="B34" t="s">
        <v>171</v>
      </c>
    </row>
    <row r="35" spans="2:4">
      <c r="B35" t="s">
        <v>172</v>
      </c>
    </row>
    <row r="36" spans="2:4">
      <c r="B36" t="s">
        <v>173</v>
      </c>
    </row>
    <row r="37" spans="2:4">
      <c r="B37" t="s">
        <v>174</v>
      </c>
    </row>
    <row r="38" spans="2:4">
      <c r="B38" t="s">
        <v>175</v>
      </c>
    </row>
    <row r="39" spans="2:4">
      <c r="B39" t="s">
        <v>176</v>
      </c>
    </row>
    <row r="40" spans="2:4">
      <c r="B40" t="s">
        <v>177</v>
      </c>
    </row>
    <row r="41" spans="2:4">
      <c r="B41" t="s">
        <v>178</v>
      </c>
    </row>
    <row r="42" spans="2:4">
      <c r="B42" t="s">
        <v>179</v>
      </c>
      <c r="D42" s="69"/>
    </row>
    <row r="43" spans="2:4">
      <c r="B43" t="s">
        <v>180</v>
      </c>
    </row>
    <row r="44" spans="2:4">
      <c r="B44" t="s">
        <v>181</v>
      </c>
    </row>
    <row r="45" spans="2:4">
      <c r="B45" t="s">
        <v>182</v>
      </c>
    </row>
    <row r="46" spans="2:4">
      <c r="B46" t="s">
        <v>213</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CB90DB68595D34F91EE49EE6C45A527" ma:contentTypeVersion="0" ma:contentTypeDescription="新しいドキュメントを作成します。" ma:contentTypeScope="" ma:versionID="1cfb86d0da636ebd811d74d67cda2f20">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294E2B5-75FB-474E-A872-DD0111C5FDB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BE72715-F3FD-4440-99B3-5B2CC92CE4D9}">
  <ds:schemaRefs>
    <ds:schemaRef ds:uri="http://schemas.microsoft.com/sharepoint/v3/contenttype/forms"/>
  </ds:schemaRefs>
</ds:datastoreItem>
</file>

<file path=customXml/itemProps3.xml><?xml version="1.0" encoding="utf-8"?>
<ds:datastoreItem xmlns:ds="http://schemas.openxmlformats.org/officeDocument/2006/customXml" ds:itemID="{5D58471A-B642-4BDC-8A5A-32D266BBF8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基本情報</vt:lpstr>
      <vt:lpstr>原料購入単価</vt:lpstr>
      <vt:lpstr>ガス販売量</vt:lpstr>
      <vt:lpstr>投資情報（土地）</vt:lpstr>
      <vt:lpstr>５．メーター交換</vt:lpstr>
      <vt:lpstr>５．メーター交換（内訳）</vt:lpstr>
      <vt:lpstr>投資情報 (設備)</vt:lpstr>
      <vt:lpstr>料金設定</vt:lpstr>
      <vt:lpstr>和暦変換表</vt:lpstr>
      <vt:lpstr>'５．メーター交換'!Print_Area</vt:lpstr>
      <vt:lpstr>'５．メーター交換（内訳）'!Print_Area</vt:lpstr>
      <vt:lpstr>ガス販売量!Print_Area</vt:lpstr>
      <vt:lpstr>基本情報!Print_Area</vt:lpstr>
      <vt:lpstr>原料購入単価!Print_Area</vt:lpstr>
      <vt:lpstr>'投資情報 (設備)'!Print_Area</vt:lpstr>
      <vt:lpstr>'投資情報（土地）'!Print_Area</vt:lpstr>
      <vt:lpstr>料金設定!Print_Area</vt:lpstr>
      <vt:lpstr>基本情報!Print_Titles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CG7</dc:creator>
  <cp:lastModifiedBy>秀幸 原</cp:lastModifiedBy>
  <cp:lastPrinted>2025-06-02T20:46:24Z</cp:lastPrinted>
  <dcterms:created xsi:type="dcterms:W3CDTF">2010-12-12T03:14:38Z</dcterms:created>
  <dcterms:modified xsi:type="dcterms:W3CDTF">2025-06-02T23:10:47Z</dcterms:modified>
</cp:coreProperties>
</file>