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G:\共有ドライブ\会社共有\70_案件管理\20_料金支援（コミュニティーガス）\＊テンプレート\料金算定サポートパック\"/>
    </mc:Choice>
  </mc:AlternateContent>
  <xr:revisionPtr revIDLastSave="0" documentId="13_ncr:1_{121F0868-A150-4CF1-A1BF-020E5AB25396}" xr6:coauthVersionLast="47" xr6:coauthVersionMax="47" xr10:uidLastSave="{00000000-0000-0000-0000-000000000000}"/>
  <bookViews>
    <workbookView xWindow="-108" yWindow="-108" windowWidth="23256" windowHeight="13896" xr2:uid="{00000000-000D-0000-FFFF-FFFF00000000}"/>
  </bookViews>
  <sheets>
    <sheet name="基本情報" sheetId="23" r:id="rId1"/>
    <sheet name="原料購入単価" sheetId="18" r:id="rId2"/>
    <sheet name="ガス販売量" sheetId="19" r:id="rId3"/>
    <sheet name="投資情報（土地）" sheetId="5" r:id="rId4"/>
    <sheet name="５．メーター交換" sheetId="20" state="hidden" r:id="rId5"/>
    <sheet name="５．メーター交換（内訳）" sheetId="21" state="hidden" r:id="rId6"/>
    <sheet name="投資情報 (設備)" sheetId="22" r:id="rId7"/>
    <sheet name="料金設定" sheetId="8" r:id="rId8"/>
    <sheet name="和暦変換表" sheetId="24" r:id="rId9"/>
  </sheets>
  <definedNames>
    <definedName name="_xlnm.Print_Area" localSheetId="4">'５．メーター交換'!$A$6:$M$23</definedName>
    <definedName name="_xlnm.Print_Area" localSheetId="5">'５．メーター交換（内訳）'!$A$5:$Q$34</definedName>
    <definedName name="_xlnm.Print_Area" localSheetId="2">ガス販売量!$A$1:$K$28</definedName>
    <definedName name="_xlnm.Print_Area" localSheetId="0">基本情報!$A$1:$E$46</definedName>
    <definedName name="_xlnm.Print_Area" localSheetId="1">原料購入単価!$A$1:$F$27</definedName>
    <definedName name="_xlnm.Print_Area" localSheetId="6">'投資情報 (設備)'!$A$1:$H$41</definedName>
    <definedName name="_xlnm.Print_Area" localSheetId="3">'投資情報（土地）'!$A$1:$J$8</definedName>
    <definedName name="_xlnm.Print_Area" localSheetId="7">料金設定!$A$1:$H$22</definedName>
    <definedName name="_xlnm.Print_Titles" localSheetId="0">基本情報!$1:$1</definedName>
    <definedName name="投資区分" localSheetId="0">#REF!</definedName>
    <definedName name="投資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8" l="1"/>
  <c r="C21" i="8"/>
  <c r="C20" i="8"/>
  <c r="G18" i="8"/>
  <c r="K18" i="8" s="1"/>
  <c r="E10" i="19"/>
  <c r="E11" i="19"/>
  <c r="E12" i="19"/>
  <c r="E13" i="19"/>
  <c r="E14" i="19"/>
  <c r="E15" i="19"/>
  <c r="E16" i="19"/>
  <c r="E17" i="19"/>
  <c r="E18" i="19"/>
  <c r="E19" i="19"/>
  <c r="E20" i="19"/>
  <c r="E21" i="19"/>
  <c r="E10" i="18"/>
  <c r="F10" i="18" s="1"/>
  <c r="I2" i="19"/>
  <c r="E27" i="19"/>
  <c r="D22" i="19"/>
  <c r="C22" i="19"/>
  <c r="C27" i="19" l="1"/>
  <c r="H27" i="19" s="1"/>
  <c r="E2" i="18"/>
  <c r="E12" i="18"/>
  <c r="F12" i="18" s="1"/>
  <c r="E11" i="18"/>
  <c r="F11" i="18" s="1"/>
  <c r="F8" i="8"/>
  <c r="J8" i="8" s="1"/>
  <c r="G8" i="8"/>
  <c r="K8" i="8" s="1"/>
  <c r="F9" i="8"/>
  <c r="J9" i="8" s="1"/>
  <c r="G9" i="8"/>
  <c r="K9" i="8" s="1"/>
  <c r="F10" i="8"/>
  <c r="J10" i="8" s="1"/>
  <c r="G10" i="8"/>
  <c r="K10" i="8" s="1"/>
  <c r="E17" i="22"/>
  <c r="E14" i="22"/>
  <c r="E10" i="22"/>
  <c r="E18" i="22"/>
  <c r="E28" i="22"/>
  <c r="E12" i="22"/>
  <c r="E8" i="22"/>
  <c r="D13" i="18"/>
  <c r="K22" i="19"/>
  <c r="H22" i="19"/>
  <c r="J22" i="19"/>
  <c r="K7" i="19" s="1"/>
  <c r="G22" i="19"/>
  <c r="C12" i="8"/>
  <c r="I2" i="5"/>
  <c r="F2" i="8"/>
  <c r="F2" i="22"/>
  <c r="O34" i="21"/>
  <c r="O31" i="21"/>
  <c r="O28" i="21"/>
  <c r="O25" i="21"/>
  <c r="O22" i="21"/>
  <c r="O19" i="21"/>
  <c r="O16" i="21"/>
  <c r="O13" i="21"/>
  <c r="O10" i="21"/>
  <c r="A9" i="21"/>
  <c r="C13" i="20"/>
  <c r="C14" i="20"/>
  <c r="C8" i="21"/>
  <c r="P7" i="21"/>
  <c r="O7" i="21"/>
  <c r="A7" i="21"/>
  <c r="P8" i="21"/>
  <c r="D6" i="21"/>
  <c r="D8" i="21"/>
  <c r="K16" i="20"/>
  <c r="J16" i="20"/>
  <c r="I16" i="20"/>
  <c r="H16" i="20"/>
  <c r="G16" i="20"/>
  <c r="F16" i="20"/>
  <c r="E16" i="20"/>
  <c r="D16" i="20"/>
  <c r="C16" i="20"/>
  <c r="B16" i="20"/>
  <c r="B13" i="20"/>
  <c r="E6" i="21"/>
  <c r="F6" i="21"/>
  <c r="G6" i="21"/>
  <c r="F8" i="21"/>
  <c r="L16" i="20"/>
  <c r="D20" i="20"/>
  <c r="B14" i="20"/>
  <c r="E8" i="21"/>
  <c r="P10" i="21"/>
  <c r="A12" i="21"/>
  <c r="A10" i="21"/>
  <c r="P11" i="21"/>
  <c r="G8" i="21"/>
  <c r="H6" i="21"/>
  <c r="A15" i="21"/>
  <c r="P13" i="21"/>
  <c r="A13" i="21"/>
  <c r="P14" i="21"/>
  <c r="D13" i="20"/>
  <c r="D14" i="20"/>
  <c r="A18" i="21"/>
  <c r="P16" i="21"/>
  <c r="A16" i="21"/>
  <c r="P17" i="21"/>
  <c r="E13" i="20"/>
  <c r="E14" i="20"/>
  <c r="H8" i="21"/>
  <c r="I6" i="21"/>
  <c r="J6" i="21"/>
  <c r="I8" i="21"/>
  <c r="A19" i="21"/>
  <c r="P20" i="21"/>
  <c r="A21" i="21"/>
  <c r="P19" i="21"/>
  <c r="F13" i="20"/>
  <c r="F14" i="20"/>
  <c r="G13" i="20"/>
  <c r="G14" i="20"/>
  <c r="A22" i="21"/>
  <c r="P23" i="21"/>
  <c r="A24" i="21"/>
  <c r="P22" i="21"/>
  <c r="K6" i="21"/>
  <c r="J8" i="21"/>
  <c r="A27" i="21"/>
  <c r="P25" i="21"/>
  <c r="A25" i="21"/>
  <c r="P26" i="21"/>
  <c r="H13" i="20"/>
  <c r="H14" i="20"/>
  <c r="K8" i="21"/>
  <c r="L6" i="21"/>
  <c r="L8" i="21"/>
  <c r="M6" i="21"/>
  <c r="A30" i="21"/>
  <c r="P28" i="21"/>
  <c r="A28" i="21"/>
  <c r="P29" i="21"/>
  <c r="I13" i="20"/>
  <c r="I14" i="20"/>
  <c r="A31" i="21"/>
  <c r="P32" i="21"/>
  <c r="A33" i="21"/>
  <c r="P31" i="21"/>
  <c r="J13" i="20"/>
  <c r="J14" i="20"/>
  <c r="N6" i="21"/>
  <c r="M8" i="21"/>
  <c r="K13" i="20"/>
  <c r="K14" i="20"/>
  <c r="A34" i="21"/>
  <c r="P35" i="21"/>
  <c r="P34" i="21"/>
  <c r="C9" i="21"/>
  <c r="N8" i="21"/>
  <c r="O8" i="21"/>
  <c r="Q7" i="21"/>
  <c r="B15" i="20"/>
  <c r="B17" i="20"/>
  <c r="D9" i="21"/>
  <c r="C11" i="21"/>
  <c r="D11" i="21"/>
  <c r="E9" i="21"/>
  <c r="F9" i="21"/>
  <c r="E11" i="21"/>
  <c r="G9" i="21"/>
  <c r="F11" i="21"/>
  <c r="H9" i="21"/>
  <c r="G11" i="21"/>
  <c r="H11" i="21"/>
  <c r="I9" i="21"/>
  <c r="J9" i="21"/>
  <c r="I11" i="21"/>
  <c r="K9" i="21"/>
  <c r="J11" i="21"/>
  <c r="L9" i="21"/>
  <c r="K11" i="21"/>
  <c r="L11" i="21"/>
  <c r="M9" i="21"/>
  <c r="N9" i="21"/>
  <c r="M11" i="21"/>
  <c r="C12" i="21"/>
  <c r="N11" i="21"/>
  <c r="O11" i="21"/>
  <c r="Q10" i="21"/>
  <c r="C15" i="20"/>
  <c r="C17" i="20"/>
  <c r="D12" i="21"/>
  <c r="C14" i="21"/>
  <c r="E12" i="21"/>
  <c r="D14" i="21"/>
  <c r="E14" i="21"/>
  <c r="F12" i="21"/>
  <c r="G12" i="21"/>
  <c r="F14" i="21"/>
  <c r="H12" i="21"/>
  <c r="G14" i="21"/>
  <c r="I12" i="21"/>
  <c r="H14" i="21"/>
  <c r="I14" i="21"/>
  <c r="J12" i="21"/>
  <c r="K12" i="21"/>
  <c r="J14" i="21"/>
  <c r="L12" i="21"/>
  <c r="K14" i="21"/>
  <c r="M12" i="21"/>
  <c r="L14" i="21"/>
  <c r="M14" i="21"/>
  <c r="N12" i="21"/>
  <c r="C15" i="21"/>
  <c r="N14" i="21"/>
  <c r="O14" i="21"/>
  <c r="Q13" i="21"/>
  <c r="D15" i="20"/>
  <c r="D17" i="20"/>
  <c r="D15" i="21"/>
  <c r="C17" i="21"/>
  <c r="E15" i="21"/>
  <c r="D17" i="21"/>
  <c r="F15" i="21"/>
  <c r="E17" i="21"/>
  <c r="F17" i="21"/>
  <c r="G15" i="21"/>
  <c r="H15" i="21"/>
  <c r="G17" i="21"/>
  <c r="I15" i="21"/>
  <c r="H17" i="21"/>
  <c r="J15" i="21"/>
  <c r="I17" i="21"/>
  <c r="J17" i="21"/>
  <c r="K15" i="21"/>
  <c r="L15" i="21"/>
  <c r="K17" i="21"/>
  <c r="M15" i="21"/>
  <c r="L17" i="21"/>
  <c r="N15" i="21"/>
  <c r="M17" i="21"/>
  <c r="C18" i="21"/>
  <c r="N17" i="21"/>
  <c r="O17" i="21"/>
  <c r="Q16" i="21"/>
  <c r="E15" i="20"/>
  <c r="E17" i="20"/>
  <c r="C20" i="21"/>
  <c r="D18" i="21"/>
  <c r="E18" i="21"/>
  <c r="D20" i="21"/>
  <c r="F18" i="21"/>
  <c r="E20" i="21"/>
  <c r="G18" i="21"/>
  <c r="F20" i="21"/>
  <c r="G20" i="21"/>
  <c r="H18" i="21"/>
  <c r="I18" i="21"/>
  <c r="H20" i="21"/>
  <c r="J18" i="21"/>
  <c r="I20" i="21"/>
  <c r="K18" i="21"/>
  <c r="J20" i="21"/>
  <c r="K20" i="21"/>
  <c r="L18" i="21"/>
  <c r="M18" i="21"/>
  <c r="L20" i="21"/>
  <c r="N18" i="21"/>
  <c r="M20" i="21"/>
  <c r="C21" i="21"/>
  <c r="N20" i="21"/>
  <c r="O20" i="21"/>
  <c r="Q19" i="21"/>
  <c r="F15" i="20"/>
  <c r="F17" i="20"/>
  <c r="D21" i="21"/>
  <c r="C23" i="21"/>
  <c r="D23" i="21"/>
  <c r="E21" i="21"/>
  <c r="F21" i="21"/>
  <c r="E23" i="21"/>
  <c r="G21" i="21"/>
  <c r="F23" i="21"/>
  <c r="H21" i="21"/>
  <c r="G23" i="21"/>
  <c r="H23" i="21"/>
  <c r="I21" i="21"/>
  <c r="J21" i="21"/>
  <c r="I23" i="21"/>
  <c r="K21" i="21"/>
  <c r="J23" i="21"/>
  <c r="L21" i="21"/>
  <c r="K23" i="21"/>
  <c r="L23" i="21"/>
  <c r="M21" i="21"/>
  <c r="N21" i="21"/>
  <c r="M23" i="21"/>
  <c r="C24" i="21"/>
  <c r="N23" i="21"/>
  <c r="O23" i="21"/>
  <c r="Q22" i="21"/>
  <c r="G15" i="20"/>
  <c r="G17" i="20"/>
  <c r="D24" i="21"/>
  <c r="C26" i="21"/>
  <c r="E24" i="21"/>
  <c r="D26" i="21"/>
  <c r="E26" i="21"/>
  <c r="F24" i="21"/>
  <c r="G24" i="21"/>
  <c r="F26" i="21"/>
  <c r="H24" i="21"/>
  <c r="G26" i="21"/>
  <c r="I24" i="21"/>
  <c r="H26" i="21"/>
  <c r="I26" i="21"/>
  <c r="J24" i="21"/>
  <c r="K24" i="21"/>
  <c r="J26" i="21"/>
  <c r="L24" i="21"/>
  <c r="K26" i="21"/>
  <c r="M24" i="21"/>
  <c r="L26" i="21"/>
  <c r="M26" i="21"/>
  <c r="N24" i="21"/>
  <c r="C27" i="21"/>
  <c r="N26" i="21"/>
  <c r="O26" i="21"/>
  <c r="Q25" i="21"/>
  <c r="H15" i="20"/>
  <c r="H17" i="20"/>
  <c r="D27" i="21"/>
  <c r="C29" i="21"/>
  <c r="E27" i="21"/>
  <c r="D29" i="21"/>
  <c r="F27" i="21"/>
  <c r="E29" i="21"/>
  <c r="F29" i="21"/>
  <c r="G27" i="21"/>
  <c r="H27" i="21"/>
  <c r="G29" i="21"/>
  <c r="I27" i="21"/>
  <c r="H29" i="21"/>
  <c r="J27" i="21"/>
  <c r="I29" i="21"/>
  <c r="J29" i="21"/>
  <c r="K27" i="21"/>
  <c r="L27" i="21"/>
  <c r="K29" i="21"/>
  <c r="M27" i="21"/>
  <c r="L29" i="21"/>
  <c r="N27" i="21"/>
  <c r="M29" i="21"/>
  <c r="C30" i="21"/>
  <c r="N29" i="21"/>
  <c r="O29" i="21"/>
  <c r="Q28" i="21"/>
  <c r="I15" i="20"/>
  <c r="I17" i="20"/>
  <c r="C32" i="21"/>
  <c r="D30" i="21"/>
  <c r="E30" i="21"/>
  <c r="D32" i="21"/>
  <c r="F30" i="21"/>
  <c r="E32" i="21"/>
  <c r="G30" i="21"/>
  <c r="F32" i="21"/>
  <c r="G32" i="21"/>
  <c r="H30" i="21"/>
  <c r="I30" i="21"/>
  <c r="H32" i="21"/>
  <c r="J30" i="21"/>
  <c r="I32" i="21"/>
  <c r="K30" i="21"/>
  <c r="J32" i="21"/>
  <c r="K32" i="21"/>
  <c r="L30" i="21"/>
  <c r="M30" i="21"/>
  <c r="L32" i="21"/>
  <c r="N30" i="21"/>
  <c r="M32" i="21"/>
  <c r="C33" i="21"/>
  <c r="N32" i="21"/>
  <c r="O32" i="21"/>
  <c r="Q31" i="21"/>
  <c r="J15" i="20"/>
  <c r="J17" i="20"/>
  <c r="D33" i="21"/>
  <c r="C35" i="21"/>
  <c r="D35" i="21"/>
  <c r="E33" i="21"/>
  <c r="F33" i="21"/>
  <c r="E35" i="21"/>
  <c r="G33" i="21"/>
  <c r="F35" i="21"/>
  <c r="H33" i="21"/>
  <c r="G35" i="21"/>
  <c r="H35" i="21"/>
  <c r="I33" i="21"/>
  <c r="J33" i="21"/>
  <c r="I35" i="21"/>
  <c r="K33" i="21"/>
  <c r="J35" i="21"/>
  <c r="L33" i="21"/>
  <c r="K35" i="21"/>
  <c r="L35" i="21"/>
  <c r="M33" i="21"/>
  <c r="N33" i="21"/>
  <c r="N35" i="21"/>
  <c r="M35" i="21"/>
  <c r="O35" i="21"/>
  <c r="Q34" i="21"/>
  <c r="K15" i="20"/>
  <c r="K17" i="20"/>
  <c r="L17" i="20"/>
  <c r="B20" i="20"/>
  <c r="F20" i="20"/>
  <c r="H20" i="20"/>
  <c r="B23" i="20"/>
  <c r="D23" i="20"/>
  <c r="H7" i="19" l="1"/>
  <c r="C7" i="19" s="1"/>
  <c r="E13" i="18"/>
  <c r="F13" i="18"/>
  <c r="C14" i="18" s="1"/>
  <c r="C27" i="18" s="1"/>
  <c r="D7" i="19" l="1"/>
  <c r="E22" i="19"/>
</calcChain>
</file>

<file path=xl/sharedStrings.xml><?xml version="1.0" encoding="utf-8"?>
<sst xmlns="http://schemas.openxmlformats.org/spreadsheetml/2006/main" count="395" uniqueCount="286">
  <si>
    <t>建物</t>
    <rPh sb="0" eb="2">
      <t>タテモノ</t>
    </rPh>
    <phoneticPr fontId="2"/>
  </si>
  <si>
    <t>備品</t>
    <rPh sb="0" eb="2">
      <t>ビヒン</t>
    </rPh>
    <phoneticPr fontId="2"/>
  </si>
  <si>
    <t>車両</t>
    <rPh sb="0" eb="2">
      <t>シャリョウ</t>
    </rPh>
    <phoneticPr fontId="2"/>
  </si>
  <si>
    <t>取得年月日</t>
    <rPh sb="0" eb="2">
      <t>シュトク</t>
    </rPh>
    <rPh sb="2" eb="3">
      <t>ネン</t>
    </rPh>
    <rPh sb="3" eb="4">
      <t>ガツ</t>
    </rPh>
    <rPh sb="4" eb="5">
      <t>ヒ</t>
    </rPh>
    <phoneticPr fontId="2"/>
  </si>
  <si>
    <t>取得面積</t>
    <rPh sb="0" eb="2">
      <t>シュトク</t>
    </rPh>
    <rPh sb="2" eb="4">
      <t>メンセキ</t>
    </rPh>
    <phoneticPr fontId="2"/>
  </si>
  <si>
    <t>メモ</t>
    <phoneticPr fontId="2"/>
  </si>
  <si>
    <t>構築物</t>
    <rPh sb="0" eb="3">
      <t>コウチクブツ</t>
    </rPh>
    <phoneticPr fontId="2"/>
  </si>
  <si>
    <t>集合装置</t>
    <rPh sb="0" eb="2">
      <t>シュウゴウ</t>
    </rPh>
    <rPh sb="2" eb="4">
      <t>ソウチ</t>
    </rPh>
    <phoneticPr fontId="2"/>
  </si>
  <si>
    <t>メーター</t>
    <phoneticPr fontId="2"/>
  </si>
  <si>
    <t>需要群名</t>
    <rPh sb="0" eb="2">
      <t>ジュヨウ</t>
    </rPh>
    <rPh sb="2" eb="3">
      <t>グン</t>
    </rPh>
    <rPh sb="3" eb="4">
      <t>メイ</t>
    </rPh>
    <phoneticPr fontId="2"/>
  </si>
  <si>
    <t>切片</t>
    <rPh sb="0" eb="2">
      <t>セッペン</t>
    </rPh>
    <phoneticPr fontId="2"/>
  </si>
  <si>
    <t>A群</t>
    <rPh sb="1" eb="2">
      <t>グン</t>
    </rPh>
    <phoneticPr fontId="2"/>
  </si>
  <si>
    <t>B群</t>
    <rPh sb="1" eb="2">
      <t>グン</t>
    </rPh>
    <phoneticPr fontId="2"/>
  </si>
  <si>
    <t>C群</t>
    <rPh sb="1" eb="2">
      <t>グン</t>
    </rPh>
    <phoneticPr fontId="2"/>
  </si>
  <si>
    <t>容器</t>
    <rPh sb="0" eb="2">
      <t>ヨウキ</t>
    </rPh>
    <phoneticPr fontId="2"/>
  </si>
  <si>
    <t>合計</t>
    <rPh sb="0" eb="2">
      <t>ゴウケイ</t>
    </rPh>
    <phoneticPr fontId="2"/>
  </si>
  <si>
    <t>当初取得年月日</t>
    <rPh sb="0" eb="2">
      <t>トウショ</t>
    </rPh>
    <phoneticPr fontId="2"/>
  </si>
  <si>
    <t>投資</t>
    <rPh sb="0" eb="2">
      <t>トウシ</t>
    </rPh>
    <phoneticPr fontId="2"/>
  </si>
  <si>
    <t>年　月</t>
    <rPh sb="0" eb="1">
      <t>トシ</t>
    </rPh>
    <rPh sb="2" eb="3">
      <t>ゲツ</t>
    </rPh>
    <phoneticPr fontId="2"/>
  </si>
  <si>
    <t>販　　売　　量</t>
    <rPh sb="0" eb="1">
      <t>ハン</t>
    </rPh>
    <rPh sb="3" eb="4">
      <t>バイ</t>
    </rPh>
    <rPh sb="6" eb="7">
      <t>リョウ</t>
    </rPh>
    <phoneticPr fontId="2"/>
  </si>
  <si>
    <t>(ｍ3)</t>
  </si>
  <si>
    <t>年月</t>
    <phoneticPr fontId="2"/>
  </si>
  <si>
    <t>固定資産</t>
    <rPh sb="0" eb="2">
      <t>コテイ</t>
    </rPh>
    <rPh sb="2" eb="4">
      <t>シサン</t>
    </rPh>
    <phoneticPr fontId="2"/>
  </si>
  <si>
    <t>基準平均原料価格</t>
    <phoneticPr fontId="2"/>
  </si>
  <si>
    <t>1月</t>
    <rPh sb="1" eb="2">
      <t>ガツ</t>
    </rPh>
    <phoneticPr fontId="2"/>
  </si>
  <si>
    <t>2月</t>
  </si>
  <si>
    <t>3月</t>
  </si>
  <si>
    <t>4月</t>
  </si>
  <si>
    <t>5月</t>
  </si>
  <si>
    <t>6月</t>
  </si>
  <si>
    <t>7月</t>
  </si>
  <si>
    <t>8月</t>
  </si>
  <si>
    <t>9月</t>
  </si>
  <si>
    <t>10月</t>
  </si>
  <si>
    <t>11月</t>
  </si>
  <si>
    <t>12月</t>
  </si>
  <si>
    <t>□１方向　
□２方向　
□３方向　
□４方向
□なし　</t>
    <phoneticPr fontId="2"/>
  </si>
  <si>
    <t>供給地点名：</t>
    <rPh sb="0" eb="2">
      <t>キョウキュウ</t>
    </rPh>
    <rPh sb="2" eb="5">
      <t>チテンメイ</t>
    </rPh>
    <phoneticPr fontId="2"/>
  </si>
  <si>
    <t>調定件数
（件）</t>
    <phoneticPr fontId="2"/>
  </si>
  <si>
    <t>ガス販売量
（m3)</t>
    <phoneticPr fontId="2"/>
  </si>
  <si>
    <t>※メーター交換時期を加重平均法で求める書式です。『メーター交換個別明細表（内訳）』に月別の交換数を登録します。</t>
    <rPh sb="5" eb="7">
      <t>コウカン</t>
    </rPh>
    <rPh sb="7" eb="9">
      <t>ジキ</t>
    </rPh>
    <rPh sb="10" eb="12">
      <t>カジュウ</t>
    </rPh>
    <rPh sb="12" eb="14">
      <t>ヘイキン</t>
    </rPh>
    <rPh sb="14" eb="15">
      <t>ホウ</t>
    </rPh>
    <rPh sb="16" eb="17">
      <t>モト</t>
    </rPh>
    <rPh sb="19" eb="21">
      <t>ショシキ</t>
    </rPh>
    <rPh sb="42" eb="44">
      <t>ツキベツ</t>
    </rPh>
    <rPh sb="45" eb="47">
      <t>コウカン</t>
    </rPh>
    <rPh sb="47" eb="48">
      <t>スウ</t>
    </rPh>
    <rPh sb="49" eb="51">
      <t>トウロク</t>
    </rPh>
    <phoneticPr fontId="2"/>
  </si>
  <si>
    <t>※『メーター交換個別明細表（内訳）』に月別の交換数を登録します。その結果から求められた経過年数を確認し、平均交換日を求めます。</t>
    <rPh sb="19" eb="21">
      <t>ツキベツ</t>
    </rPh>
    <rPh sb="22" eb="24">
      <t>コウカン</t>
    </rPh>
    <rPh sb="24" eb="25">
      <t>スウ</t>
    </rPh>
    <rPh sb="26" eb="28">
      <t>トウロク</t>
    </rPh>
    <rPh sb="34" eb="36">
      <t>ケッカ</t>
    </rPh>
    <rPh sb="38" eb="39">
      <t>モト</t>
    </rPh>
    <rPh sb="43" eb="45">
      <t>ケイカ</t>
    </rPh>
    <rPh sb="45" eb="47">
      <t>ネンスウ</t>
    </rPh>
    <rPh sb="48" eb="50">
      <t>カクニン</t>
    </rPh>
    <rPh sb="52" eb="54">
      <t>ヘイキン</t>
    </rPh>
    <rPh sb="54" eb="56">
      <t>コウカン</t>
    </rPh>
    <rPh sb="56" eb="57">
      <t>ビ</t>
    </rPh>
    <rPh sb="58" eb="59">
      <t>モト</t>
    </rPh>
    <phoneticPr fontId="2"/>
  </si>
  <si>
    <t>※その平均交換日をツールの投資タブのメーカーの投資日に設定します。</t>
    <rPh sb="3" eb="5">
      <t>ヘイキン</t>
    </rPh>
    <rPh sb="5" eb="7">
      <t>コウカン</t>
    </rPh>
    <rPh sb="7" eb="8">
      <t>ビ</t>
    </rPh>
    <rPh sb="13" eb="15">
      <t>トウシ</t>
    </rPh>
    <rPh sb="23" eb="25">
      <t>トウシ</t>
    </rPh>
    <rPh sb="25" eb="26">
      <t>ビ</t>
    </rPh>
    <rPh sb="27" eb="29">
      <t>セッテイ</t>
    </rPh>
    <phoneticPr fontId="2"/>
  </si>
  <si>
    <t>メーター交換個別明細表</t>
    <rPh sb="4" eb="6">
      <t>コウカン</t>
    </rPh>
    <rPh sb="6" eb="8">
      <t>コベツ</t>
    </rPh>
    <rPh sb="8" eb="10">
      <t>メイサイ</t>
    </rPh>
    <rPh sb="10" eb="11">
      <t>ヒョウ</t>
    </rPh>
    <phoneticPr fontId="2"/>
  </si>
  <si>
    <t>交換日</t>
    <rPh sb="0" eb="2">
      <t>コウカン</t>
    </rPh>
    <rPh sb="2" eb="3">
      <t>ビ</t>
    </rPh>
    <phoneticPr fontId="2"/>
  </si>
  <si>
    <t>経過月数(a)</t>
    <rPh sb="0" eb="2">
      <t>ケイカ</t>
    </rPh>
    <rPh sb="2" eb="4">
      <t>ツキスウ</t>
    </rPh>
    <phoneticPr fontId="2"/>
  </si>
  <si>
    <t>取替台数(b)</t>
    <rPh sb="0" eb="2">
      <t>トリカエ</t>
    </rPh>
    <rPh sb="2" eb="4">
      <t>ダイスウ</t>
    </rPh>
    <phoneticPr fontId="2"/>
  </si>
  <si>
    <t>（ｃ）</t>
    <phoneticPr fontId="2"/>
  </si>
  <si>
    <t>(a)×(b)</t>
    <phoneticPr fontId="2"/>
  </si>
  <si>
    <t>（ｄ）</t>
    <phoneticPr fontId="2"/>
  </si>
  <si>
    <t>※メーター交換の開始日からの経過月数</t>
    <rPh sb="5" eb="7">
      <t>コウカン</t>
    </rPh>
    <rPh sb="8" eb="10">
      <t>カイシ</t>
    </rPh>
    <rPh sb="10" eb="11">
      <t>ビ</t>
    </rPh>
    <rPh sb="14" eb="16">
      <t>ケイカ</t>
    </rPh>
    <rPh sb="16" eb="18">
      <t>ツキスウ</t>
    </rPh>
    <phoneticPr fontId="2"/>
  </si>
  <si>
    <t>÷</t>
    <phoneticPr fontId="2"/>
  </si>
  <si>
    <t>＝</t>
    <phoneticPr fontId="2"/>
  </si>
  <si>
    <t>ヶ月　→</t>
    <rPh sb="1" eb="2">
      <t>ゲツ</t>
    </rPh>
    <phoneticPr fontId="2"/>
  </si>
  <si>
    <t>ヶ月（四捨五入）</t>
    <rPh sb="1" eb="2">
      <t>ゲツ</t>
    </rPh>
    <phoneticPr fontId="2"/>
  </si>
  <si>
    <t>※メーター交換の開始日に経過月数を加算し、平均交換日を求める。</t>
    <rPh sb="17" eb="19">
      <t>カサン</t>
    </rPh>
    <rPh sb="21" eb="23">
      <t>ヘイキン</t>
    </rPh>
    <rPh sb="23" eb="25">
      <t>コウカン</t>
    </rPh>
    <rPh sb="25" eb="26">
      <t>ビ</t>
    </rPh>
    <rPh sb="27" eb="28">
      <t>モト</t>
    </rPh>
    <phoneticPr fontId="2"/>
  </si>
  <si>
    <t>※黄色枠の年月は、YYYY/MM/DDの書式で入力してください。</t>
    <rPh sb="1" eb="3">
      <t>キイロ</t>
    </rPh>
    <rPh sb="3" eb="4">
      <t>ワク</t>
    </rPh>
    <rPh sb="5" eb="7">
      <t>ネンゲツ</t>
    </rPh>
    <rPh sb="20" eb="22">
      <t>ショシキ</t>
    </rPh>
    <rPh sb="23" eb="25">
      <t>ニュウリョク</t>
    </rPh>
    <phoneticPr fontId="2"/>
  </si>
  <si>
    <t>※黄色枠にメーターの交換個数を入力してください。</t>
    <rPh sb="1" eb="3">
      <t>キイロ</t>
    </rPh>
    <rPh sb="3" eb="4">
      <t>ワク</t>
    </rPh>
    <rPh sb="10" eb="12">
      <t>コウカン</t>
    </rPh>
    <rPh sb="12" eb="14">
      <t>コスウ</t>
    </rPh>
    <rPh sb="15" eb="17">
      <t>ニュウリョク</t>
    </rPh>
    <phoneticPr fontId="2"/>
  </si>
  <si>
    <t>年月</t>
    <rPh sb="0" eb="2">
      <t>ネンゲツ</t>
    </rPh>
    <phoneticPr fontId="2"/>
  </si>
  <si>
    <t>経過月数</t>
    <rPh sb="0" eb="2">
      <t>ケイカ</t>
    </rPh>
    <rPh sb="2" eb="3">
      <t>ガツ</t>
    </rPh>
    <rPh sb="3" eb="4">
      <t>スウ</t>
    </rPh>
    <phoneticPr fontId="2"/>
  </si>
  <si>
    <t>経過月数</t>
    <rPh sb="0" eb="2">
      <t>ケイカ</t>
    </rPh>
    <rPh sb="2" eb="4">
      <t>ツキスウ</t>
    </rPh>
    <phoneticPr fontId="2"/>
  </si>
  <si>
    <t>＜選択約款＞</t>
    <rPh sb="1" eb="3">
      <t>センタク</t>
    </rPh>
    <rPh sb="3" eb="5">
      <t>ヤッカン</t>
    </rPh>
    <phoneticPr fontId="2"/>
  </si>
  <si>
    <t>調定件数
（件）</t>
    <rPh sb="0" eb="1">
      <t>チョウ</t>
    </rPh>
    <rPh sb="1" eb="2">
      <t>テイ</t>
    </rPh>
    <rPh sb="2" eb="4">
      <t>ケンスウ</t>
    </rPh>
    <rPh sb="6" eb="7">
      <t>ケン</t>
    </rPh>
    <phoneticPr fontId="2"/>
  </si>
  <si>
    <t>ガス販売量
(m3)</t>
    <rPh sb="2" eb="4">
      <t>ハンバイ</t>
    </rPh>
    <rPh sb="4" eb="5">
      <t>リョウ</t>
    </rPh>
    <phoneticPr fontId="2"/>
  </si>
  <si>
    <t>５．メーター交換について</t>
    <rPh sb="6" eb="8">
      <t>コウカン</t>
    </rPh>
    <phoneticPr fontId="2"/>
  </si>
  <si>
    <t>株式会社コミュニティーガス</t>
  </si>
  <si>
    <t>＜特定大口＞</t>
    <rPh sb="1" eb="3">
      <t>トクテイ</t>
    </rPh>
    <rPh sb="3" eb="5">
      <t>オオグチ</t>
    </rPh>
    <phoneticPr fontId="2"/>
  </si>
  <si>
    <t>当初区分</t>
    <rPh sb="0" eb="2">
      <t>トウショ</t>
    </rPh>
    <rPh sb="2" eb="4">
      <t>クブン</t>
    </rPh>
    <phoneticPr fontId="2"/>
  </si>
  <si>
    <t>更新区分</t>
    <rPh sb="2" eb="4">
      <t>クブン</t>
    </rPh>
    <phoneticPr fontId="2"/>
  </si>
  <si>
    <t>●原料購入単価</t>
    <rPh sb="1" eb="3">
      <t>ゲンリョウ</t>
    </rPh>
    <rPh sb="3" eb="5">
      <t>コウニュウ</t>
    </rPh>
    <rPh sb="5" eb="7">
      <t>タンカ</t>
    </rPh>
    <phoneticPr fontId="2"/>
  </si>
  <si>
    <t>料金改定する月の原料費調整額の基準月から遡って３カ月間の原料購入単価と販売量を入力してください。</t>
    <rPh sb="0" eb="2">
      <t>リョウキン</t>
    </rPh>
    <rPh sb="2" eb="4">
      <t>カイテイ</t>
    </rPh>
    <rPh sb="6" eb="7">
      <t>ツキ</t>
    </rPh>
    <rPh sb="8" eb="11">
      <t>ゲンリョウヒ</t>
    </rPh>
    <rPh sb="11" eb="13">
      <t>チョウセイ</t>
    </rPh>
    <rPh sb="13" eb="14">
      <t>ガク</t>
    </rPh>
    <rPh sb="15" eb="17">
      <t>キジュン</t>
    </rPh>
    <rPh sb="17" eb="18">
      <t>ツキ</t>
    </rPh>
    <rPh sb="20" eb="21">
      <t>サカノボ</t>
    </rPh>
    <rPh sb="25" eb="26">
      <t>ゲツ</t>
    </rPh>
    <rPh sb="26" eb="27">
      <t>カン</t>
    </rPh>
    <rPh sb="28" eb="32">
      <t>ゲンリョウコウニュウ</t>
    </rPh>
    <rPh sb="32" eb="34">
      <t>タンカ</t>
    </rPh>
    <rPh sb="35" eb="37">
      <t>ハンバイ</t>
    </rPh>
    <rPh sb="37" eb="38">
      <t>リョウ</t>
    </rPh>
    <rPh sb="39" eb="41">
      <t>ニュウリョク</t>
    </rPh>
    <phoneticPr fontId="2"/>
  </si>
  <si>
    <t>原料購入単価</t>
    <rPh sb="0" eb="1">
      <t>ハラ</t>
    </rPh>
    <rPh sb="1" eb="2">
      <t>リョウ</t>
    </rPh>
    <rPh sb="2" eb="4">
      <t>コウニュウタンカ</t>
    </rPh>
    <phoneticPr fontId="2"/>
  </si>
  <si>
    <t>２．配送区分</t>
    <rPh sb="2" eb="4">
      <t>ハイソウ</t>
    </rPh>
    <rPh sb="4" eb="6">
      <t>クブン</t>
    </rPh>
    <phoneticPr fontId="2"/>
  </si>
  <si>
    <t>●ガス販売量について</t>
    <rPh sb="3" eb="5">
      <t>ハンバイ</t>
    </rPh>
    <rPh sb="5" eb="6">
      <t>リョウ</t>
    </rPh>
    <phoneticPr fontId="2"/>
  </si>
  <si>
    <t>供給地点名：</t>
    <phoneticPr fontId="2"/>
  </si>
  <si>
    <t>＜一般供給＞</t>
    <rPh sb="1" eb="3">
      <t>イッパン</t>
    </rPh>
    <rPh sb="3" eb="5">
      <t>キョウキュウ</t>
    </rPh>
    <phoneticPr fontId="2"/>
  </si>
  <si>
    <t>料金改定する月の原料費調整額の基準月から遡って１２カ月間のガス販売量を入力してください。</t>
    <rPh sb="0" eb="2">
      <t>リョウキン</t>
    </rPh>
    <rPh sb="2" eb="4">
      <t>カイテイ</t>
    </rPh>
    <rPh sb="6" eb="7">
      <t>ツキ</t>
    </rPh>
    <rPh sb="8" eb="11">
      <t>ゲンリョウヒ</t>
    </rPh>
    <rPh sb="11" eb="13">
      <t>チョウセイ</t>
    </rPh>
    <rPh sb="13" eb="14">
      <t>ガク</t>
    </rPh>
    <rPh sb="15" eb="17">
      <t>キジュン</t>
    </rPh>
    <rPh sb="17" eb="18">
      <t>ツキ</t>
    </rPh>
    <rPh sb="20" eb="21">
      <t>サカノボ</t>
    </rPh>
    <rPh sb="26" eb="27">
      <t>ゲツ</t>
    </rPh>
    <rPh sb="27" eb="28">
      <t>カン</t>
    </rPh>
    <rPh sb="31" eb="33">
      <t>ハンバイ</t>
    </rPh>
    <rPh sb="33" eb="34">
      <t>リョウ</t>
    </rPh>
    <rPh sb="35" eb="37">
      <t>ニュウリョク</t>
    </rPh>
    <phoneticPr fontId="2"/>
  </si>
  <si>
    <t>(例）2023/6</t>
    <phoneticPr fontId="2"/>
  </si>
  <si>
    <t>貯蔵量区分</t>
    <rPh sb="0" eb="2">
      <t>チョゾウ</t>
    </rPh>
    <rPh sb="2" eb="3">
      <t>リョウ</t>
    </rPh>
    <rPh sb="3" eb="5">
      <t>クブン</t>
    </rPh>
    <phoneticPr fontId="2"/>
  </si>
  <si>
    <t>容器の種類</t>
    <rPh sb="0" eb="2">
      <t>ヨウキ</t>
    </rPh>
    <rPh sb="3" eb="5">
      <t>シュルイ</t>
    </rPh>
    <phoneticPr fontId="2"/>
  </si>
  <si>
    <t>離隔方向</t>
    <rPh sb="0" eb="2">
      <t>リカク</t>
    </rPh>
    <rPh sb="2" eb="4">
      <t>ホウコウ</t>
    </rPh>
    <phoneticPr fontId="2"/>
  </si>
  <si>
    <t>取得価格
（税別）</t>
    <phoneticPr fontId="2"/>
  </si>
  <si>
    <t>固定資産評価額（税別）</t>
    <phoneticPr fontId="2"/>
  </si>
  <si>
    <t>所在地など</t>
    <phoneticPr fontId="2"/>
  </si>
  <si>
    <t>●投資情報（土地）</t>
    <rPh sb="1" eb="3">
      <t>トウシ</t>
    </rPh>
    <rPh sb="3" eb="5">
      <t>ジョウホウ</t>
    </rPh>
    <rPh sb="6" eb="8">
      <t>トチ</t>
    </rPh>
    <phoneticPr fontId="2"/>
  </si>
  <si>
    <t>□  ３トン未満
□  ３トン以上～  ５トン未満
□  ５トン以上～  ７トン未満
□  ７トン以上～  ９トン未満
□  ９トン以上～１０トン未満
□１０トン以上～１５トン未満
□１５トン以上～２０トン未満
□２０トン以上～３０トン未満
□３０トン
□３０トン超</t>
    <phoneticPr fontId="2"/>
  </si>
  <si>
    <t>□５０Kg容器　
□５００Kg容器　
□貯槽</t>
    <phoneticPr fontId="2"/>
  </si>
  <si>
    <t>（例）
1985/05/01</t>
    <rPh sb="1" eb="2">
      <t>レイ</t>
    </rPh>
    <phoneticPr fontId="2"/>
  </si>
  <si>
    <t>■  ３トン未満
□  ３トン以上～  ５トン未満
□  ５トン以上～  ７トン未満
□  ７トン以上～  ９トン未満
□  ９トン以上～１０トン未満
□１０トン以上～１５トン未満
□１５トン以上～２０トン未満
□２０トン以上～３０トン未満
□３０トン
□３０トン超</t>
    <phoneticPr fontId="2"/>
  </si>
  <si>
    <t>■５０Kg容器　
□５００Kg容器　
□貯槽</t>
    <phoneticPr fontId="2"/>
  </si>
  <si>
    <t>■１方向　
□２方向　
□３方向　
□４方向
□なし　</t>
    <phoneticPr fontId="2"/>
  </si>
  <si>
    <t>●●丁目●●</t>
    <rPh sb="2" eb="4">
      <t>チョウメ</t>
    </rPh>
    <phoneticPr fontId="2"/>
  </si>
  <si>
    <t>※所在地に収まらない場合、メモを使ってください。</t>
    <rPh sb="1" eb="3">
      <t>ショザイ</t>
    </rPh>
    <rPh sb="3" eb="4">
      <t>チ</t>
    </rPh>
    <rPh sb="5" eb="6">
      <t>オサ</t>
    </rPh>
    <rPh sb="10" eb="12">
      <t>バアイ</t>
    </rPh>
    <rPh sb="16" eb="17">
      <t>ツカ</t>
    </rPh>
    <phoneticPr fontId="2"/>
  </si>
  <si>
    <t>●投資情報（設備）</t>
    <rPh sb="1" eb="3">
      <t>トウシ</t>
    </rPh>
    <rPh sb="3" eb="5">
      <t>ジョウホウ</t>
    </rPh>
    <rPh sb="6" eb="8">
      <t>セツビ</t>
    </rPh>
    <phoneticPr fontId="2"/>
  </si>
  <si>
    <t>更新年月日</t>
    <phoneticPr fontId="2"/>
  </si>
  <si>
    <t>（5年換算）</t>
    <rPh sb="2" eb="3">
      <t>ネン</t>
    </rPh>
    <rPh sb="3" eb="5">
      <t>カンサン</t>
    </rPh>
    <phoneticPr fontId="2"/>
  </si>
  <si>
    <t>（3年換算）</t>
    <rPh sb="2" eb="3">
      <t>ネン</t>
    </rPh>
    <rPh sb="3" eb="5">
      <t>カンサン</t>
    </rPh>
    <phoneticPr fontId="2"/>
  </si>
  <si>
    <t>御社の設備であるものは固定資産欄を「あり」として、黄色項目を記入してください。ない場合固定資産欄の「なし」を選択してください。</t>
    <rPh sb="0" eb="2">
      <t>オンシャ</t>
    </rPh>
    <rPh sb="3" eb="5">
      <t>セツビ</t>
    </rPh>
    <rPh sb="11" eb="13">
      <t>コテイ</t>
    </rPh>
    <rPh sb="13" eb="15">
      <t>シサン</t>
    </rPh>
    <rPh sb="15" eb="16">
      <t>ラン</t>
    </rPh>
    <rPh sb="25" eb="29">
      <t>キイロコウモク</t>
    </rPh>
    <rPh sb="30" eb="32">
      <t>キニュウ</t>
    </rPh>
    <rPh sb="41" eb="43">
      <t>バアイ</t>
    </rPh>
    <rPh sb="43" eb="45">
      <t>コテイ</t>
    </rPh>
    <rPh sb="45" eb="47">
      <t>シサン</t>
    </rPh>
    <rPh sb="47" eb="48">
      <t>ラン</t>
    </rPh>
    <rPh sb="54" eb="56">
      <t>センタク</t>
    </rPh>
    <phoneticPr fontId="2"/>
  </si>
  <si>
    <t>（例） X群</t>
    <rPh sb="1" eb="2">
      <t>レイ</t>
    </rPh>
    <phoneticPr fontId="2"/>
  </si>
  <si>
    <t>１．原料購入単価</t>
    <rPh sb="2" eb="4">
      <t>ゲンリョウ</t>
    </rPh>
    <rPh sb="4" eb="6">
      <t>コウニュウ</t>
    </rPh>
    <rPh sb="6" eb="8">
      <t>タンカ</t>
    </rPh>
    <phoneticPr fontId="2"/>
  </si>
  <si>
    <t>●料金設定</t>
    <rPh sb="1" eb="3">
      <t>リョウキン</t>
    </rPh>
    <rPh sb="3" eb="5">
      <t>セッテイ</t>
    </rPh>
    <phoneticPr fontId="2"/>
  </si>
  <si>
    <t>○</t>
    <phoneticPr fontId="2"/>
  </si>
  <si>
    <t>定例検針日</t>
    <rPh sb="0" eb="2">
      <t>テイレイ</t>
    </rPh>
    <rPh sb="2" eb="4">
      <t>ケンシン</t>
    </rPh>
    <rPh sb="4" eb="5">
      <t>ヒ</t>
    </rPh>
    <phoneticPr fontId="2"/>
  </si>
  <si>
    <t>原料費調整</t>
    <rPh sb="0" eb="3">
      <t>ゲンリョウヒ</t>
    </rPh>
    <rPh sb="3" eb="5">
      <t>チョウセイ</t>
    </rPh>
    <phoneticPr fontId="2"/>
  </si>
  <si>
    <t>減価償却取得額（率）</t>
    <rPh sb="0" eb="2">
      <t>ゲンカ</t>
    </rPh>
    <rPh sb="2" eb="4">
      <t>ショウキャク</t>
    </rPh>
    <rPh sb="4" eb="6">
      <t>シュトク</t>
    </rPh>
    <rPh sb="6" eb="7">
      <t>ガク</t>
    </rPh>
    <rPh sb="8" eb="9">
      <t>リツ</t>
    </rPh>
    <phoneticPr fontId="2"/>
  </si>
  <si>
    <t>復興法人税の有無</t>
    <rPh sb="0" eb="2">
      <t>フッコウ</t>
    </rPh>
    <rPh sb="2" eb="4">
      <t>ホウジン</t>
    </rPh>
    <rPh sb="4" eb="5">
      <t>ゼイ</t>
    </rPh>
    <rPh sb="6" eb="8">
      <t>ウム</t>
    </rPh>
    <phoneticPr fontId="2"/>
  </si>
  <si>
    <t>法人税率</t>
    <rPh sb="0" eb="2">
      <t>ホウジン</t>
    </rPh>
    <rPh sb="2" eb="3">
      <t>ゼイ</t>
    </rPh>
    <rPh sb="3" eb="4">
      <t>リツ</t>
    </rPh>
    <phoneticPr fontId="2"/>
  </si>
  <si>
    <t>許可地点数（共同住宅）</t>
    <rPh sb="0" eb="2">
      <t>キョカ</t>
    </rPh>
    <rPh sb="2" eb="3">
      <t>チ</t>
    </rPh>
    <rPh sb="3" eb="5">
      <t>テンスウ</t>
    </rPh>
    <rPh sb="6" eb="8">
      <t>キョウドウ</t>
    </rPh>
    <rPh sb="8" eb="10">
      <t>ジュウタク</t>
    </rPh>
    <phoneticPr fontId="2"/>
  </si>
  <si>
    <t>許可地点数（単独住宅）</t>
    <rPh sb="0" eb="2">
      <t>キョカ</t>
    </rPh>
    <rPh sb="2" eb="4">
      <t>チテン</t>
    </rPh>
    <rPh sb="4" eb="5">
      <t>スウ</t>
    </rPh>
    <rPh sb="6" eb="8">
      <t>タンドク</t>
    </rPh>
    <rPh sb="8" eb="10">
      <t>ジュウタク</t>
    </rPh>
    <phoneticPr fontId="2"/>
  </si>
  <si>
    <t>供給約款設定認可日</t>
    <rPh sb="0" eb="2">
      <t>キョウキュウ</t>
    </rPh>
    <rPh sb="2" eb="4">
      <t>ヤッカン</t>
    </rPh>
    <rPh sb="4" eb="6">
      <t>セッテイ</t>
    </rPh>
    <rPh sb="6" eb="8">
      <t>ニンカ</t>
    </rPh>
    <rPh sb="8" eb="9">
      <t>ヒ</t>
    </rPh>
    <phoneticPr fontId="2"/>
  </si>
  <si>
    <t>事業許可日</t>
    <rPh sb="0" eb="2">
      <t>ジギョウ</t>
    </rPh>
    <rPh sb="2" eb="4">
      <t>キョカ</t>
    </rPh>
    <rPh sb="4" eb="5">
      <t>ヒ</t>
    </rPh>
    <phoneticPr fontId="2"/>
  </si>
  <si>
    <t>記入欄</t>
    <rPh sb="0" eb="2">
      <t>キニュウ</t>
    </rPh>
    <rPh sb="2" eb="3">
      <t>ラン</t>
    </rPh>
    <phoneticPr fontId="2"/>
  </si>
  <si>
    <t>必須</t>
    <rPh sb="0" eb="2">
      <t>ヒッス</t>
    </rPh>
    <phoneticPr fontId="2"/>
  </si>
  <si>
    <t>項目</t>
    <rPh sb="0" eb="2">
      <t>コウモク</t>
    </rPh>
    <phoneticPr fontId="2"/>
  </si>
  <si>
    <t>道路占用料</t>
    <rPh sb="0" eb="2">
      <t>ドウロ</t>
    </rPh>
    <rPh sb="2" eb="4">
      <t>センヨウ</t>
    </rPh>
    <rPh sb="4" eb="5">
      <t>リョウ</t>
    </rPh>
    <phoneticPr fontId="2"/>
  </si>
  <si>
    <t>使用原料</t>
    <rPh sb="0" eb="2">
      <t>シヨウ</t>
    </rPh>
    <rPh sb="2" eb="4">
      <t>ゲンリョウ</t>
    </rPh>
    <phoneticPr fontId="2"/>
  </si>
  <si>
    <t>適用区域</t>
    <rPh sb="0" eb="2">
      <t>テキヨウ</t>
    </rPh>
    <rPh sb="2" eb="4">
      <t>クイキ</t>
    </rPh>
    <phoneticPr fontId="2"/>
  </si>
  <si>
    <t>固定資産の減免措置</t>
    <rPh sb="0" eb="2">
      <t>コテイ</t>
    </rPh>
    <rPh sb="2" eb="4">
      <t>シサン</t>
    </rPh>
    <rPh sb="5" eb="7">
      <t>ゲンメン</t>
    </rPh>
    <rPh sb="7" eb="9">
      <t>ソチ</t>
    </rPh>
    <phoneticPr fontId="2"/>
  </si>
  <si>
    <t>所在地（２行目）</t>
    <rPh sb="0" eb="3">
      <t>ショザイチ</t>
    </rPh>
    <phoneticPr fontId="2"/>
  </si>
  <si>
    <t>所在地（１行目）</t>
    <rPh sb="0" eb="3">
      <t>ショザイチ</t>
    </rPh>
    <rPh sb="5" eb="7">
      <t>ギョウメ</t>
    </rPh>
    <phoneticPr fontId="2"/>
  </si>
  <si>
    <t>郵便番号</t>
    <rPh sb="0" eb="2">
      <t>ユウビン</t>
    </rPh>
    <rPh sb="2" eb="4">
      <t>バンゴウ</t>
    </rPh>
    <phoneticPr fontId="2"/>
  </si>
  <si>
    <t>都道府県</t>
    <rPh sb="0" eb="4">
      <t>トドウフケン</t>
    </rPh>
    <phoneticPr fontId="2"/>
  </si>
  <si>
    <t>供給地点数</t>
    <rPh sb="0" eb="2">
      <t>キョウキュウ</t>
    </rPh>
    <rPh sb="2" eb="3">
      <t>チ</t>
    </rPh>
    <rPh sb="3" eb="5">
      <t>テンスウ</t>
    </rPh>
    <phoneticPr fontId="2"/>
  </si>
  <si>
    <t>地点群名</t>
    <rPh sb="0" eb="2">
      <t>チテン</t>
    </rPh>
    <rPh sb="2" eb="3">
      <t>グン</t>
    </rPh>
    <rPh sb="3" eb="4">
      <t>メイ</t>
    </rPh>
    <phoneticPr fontId="2"/>
  </si>
  <si>
    <t>●基本情報</t>
    <rPh sb="1" eb="3">
      <t>キホン</t>
    </rPh>
    <rPh sb="3" eb="5">
      <t>ジョウホウ</t>
    </rPh>
    <phoneticPr fontId="2"/>
  </si>
  <si>
    <t>い号液化石油ガス</t>
    <phoneticPr fontId="2"/>
  </si>
  <si>
    <t>管轄</t>
    <rPh sb="0" eb="2">
      <t>カンカツ</t>
    </rPh>
    <phoneticPr fontId="2"/>
  </si>
  <si>
    <t>■ あり      □ なし</t>
    <phoneticPr fontId="2"/>
  </si>
  <si>
    <t>１件当たり平均販売量（b ÷　a）</t>
    <phoneticPr fontId="2"/>
  </si>
  <si>
    <t>×</t>
    <phoneticPr fontId="2"/>
  </si>
  <si>
    <t>購入原料費</t>
    <rPh sb="0" eb="2">
      <t>コウニュウ</t>
    </rPh>
    <rPh sb="2" eb="4">
      <t>ゲンリョウ</t>
    </rPh>
    <rPh sb="4" eb="5">
      <t>ヒ</t>
    </rPh>
    <phoneticPr fontId="2"/>
  </si>
  <si>
    <t>(㎏)</t>
  </si>
  <si>
    <t>（円）</t>
    <rPh sb="1" eb="2">
      <t>エン</t>
    </rPh>
    <phoneticPr fontId="2"/>
  </si>
  <si>
    <t>３ヶ月合計</t>
    <rPh sb="2" eb="3">
      <t>ゲツ</t>
    </rPh>
    <rPh sb="3" eb="5">
      <t>ゴウケイ</t>
    </rPh>
    <phoneticPr fontId="2"/>
  </si>
  <si>
    <t>------</t>
  </si>
  <si>
    <t>原料購入費（円）合計　÷　販売量（㎏）合計</t>
    <rPh sb="0" eb="2">
      <t>ゲンリョウ</t>
    </rPh>
    <rPh sb="2" eb="5">
      <t>コウニュウヒ</t>
    </rPh>
    <rPh sb="6" eb="7">
      <t>エン</t>
    </rPh>
    <rPh sb="8" eb="10">
      <t>ゴウケイ</t>
    </rPh>
    <rPh sb="13" eb="15">
      <t>ハンバイ</t>
    </rPh>
    <rPh sb="15" eb="16">
      <t>リョウ</t>
    </rPh>
    <rPh sb="19" eb="21">
      <t>ゴウケイ</t>
    </rPh>
    <phoneticPr fontId="2"/>
  </si>
  <si>
    <t>（凡例）■あり、□なし</t>
    <rPh sb="1" eb="3">
      <t>ハンレイ</t>
    </rPh>
    <phoneticPr fontId="2"/>
  </si>
  <si>
    <t>（事業許可日）</t>
    <rPh sb="1" eb="3">
      <t>ジギョウ</t>
    </rPh>
    <rPh sb="3" eb="6">
      <t>キョカビ</t>
    </rPh>
    <phoneticPr fontId="2"/>
  </si>
  <si>
    <t>強制気化装置</t>
    <rPh sb="0" eb="2">
      <t>キョウセイ</t>
    </rPh>
    <rPh sb="2" eb="4">
      <t>キカ</t>
    </rPh>
    <rPh sb="4" eb="6">
      <t>ソウチ</t>
    </rPh>
    <phoneticPr fontId="2"/>
  </si>
  <si>
    <t>昭和35年 → 1960年　　　平成16年 → 2004年</t>
  </si>
  <si>
    <t>昭和36年 → 1961年　　　平成17年 → 2005年</t>
  </si>
  <si>
    <t>昭和37年 → 1962年　　　平成18年 → 2006年</t>
  </si>
  <si>
    <t>昭和38年 → 1963年　　　平成19年 → 2007年</t>
  </si>
  <si>
    <t>昭和39年 → 1964年　　　平成20年 → 2008年</t>
  </si>
  <si>
    <t>昭和40年 → 1965年　　　平成21年 → 2009年</t>
  </si>
  <si>
    <t>昭和41年 → 1966年　　　平成22年 → 2010年</t>
  </si>
  <si>
    <t>昭和42年 → 1967年　　　平成23年 → 2011年</t>
  </si>
  <si>
    <t>昭和43年 → 1968年　　　平成24年 → 2012年</t>
  </si>
  <si>
    <t>昭和44年 → 1969年　　　平成25年 → 2013年</t>
  </si>
  <si>
    <t>昭和45年 → 1970年　　　平成26年 → 2014年</t>
  </si>
  <si>
    <t>昭和46年 → 1971年　　　平成27年 → 2015年</t>
  </si>
  <si>
    <t>昭和47年 → 1972年　　　平成28年 → 2016年</t>
  </si>
  <si>
    <t>昭和48年 → 1973年　　　平成29年 → 2017年</t>
  </si>
  <si>
    <t>昭和49年 → 1974年　　　平成30年 → 2018年</t>
  </si>
  <si>
    <t>昭和50年 → 1975年　　　令和01年 → 2019年</t>
  </si>
  <si>
    <t>昭和51年 → 1976年　　　令和02年 → 2020年</t>
  </si>
  <si>
    <t>昭和52年 → 1977年　　　令和03年 → 2021年</t>
  </si>
  <si>
    <t>昭和53年 → 1978年　　　令和04年 → 2022年</t>
  </si>
  <si>
    <t>昭和54年 → 1979年　　　令和05年 → 2023年</t>
  </si>
  <si>
    <t>昭和55年 → 1980年　　　令和06年 → 2024年</t>
  </si>
  <si>
    <t>昭和56年 → 1981年　　　令和07年 → 2025年</t>
  </si>
  <si>
    <t>昭和57年 → 1982年　　　令和08年 → 2026年</t>
  </si>
  <si>
    <t>昭和58年 → 1983年　　　令和09年 → 2027年</t>
  </si>
  <si>
    <t>昭和59年 → 1984年　　　令和10年 → 2028年</t>
  </si>
  <si>
    <t>昭和60年 → 1985年　　　令和11年 → 2029年</t>
  </si>
  <si>
    <t>昭和61年 → 1986年　　　令和12年 → 2030年</t>
  </si>
  <si>
    <t>昭和62年 → 1987年　　　令和13年 → 2031年</t>
  </si>
  <si>
    <t>昭和63年 → 1988年　　　令和14年 → 2032年</t>
  </si>
  <si>
    <t>昭和64年 → 1989年　　　令和15年 → 2033年</t>
  </si>
  <si>
    <t>平成01年 → 1989年　　　令和16年 → 2034年</t>
  </si>
  <si>
    <t>平成02年 → 1990年　　　令和17年 → 2035年</t>
  </si>
  <si>
    <t>平成03年 → 1991年　　　令和18年 → 2036年</t>
  </si>
  <si>
    <t>平成04年 → 1992年　　　令和19年 → 2037年</t>
  </si>
  <si>
    <t>平成05年 → 1993年　　　令和20年 → 2038年</t>
  </si>
  <si>
    <t>平成06年 → 1994年　　　令和21年 → 2039年</t>
  </si>
  <si>
    <t>平成07年 → 1995年　　　令和22年 → 2040年</t>
  </si>
  <si>
    <t>平成08年 → 1996年　　　令和23年 → 2041年</t>
  </si>
  <si>
    <t>平成09年 → 1997年　　　令和24年 → 2042年</t>
  </si>
  <si>
    <t>平成10年 → 1998年　　　令和25年 → 2043年</t>
  </si>
  <si>
    <t>平成11年 → 1999年　　　令和26年 → 2044年</t>
  </si>
  <si>
    <t>平成12年 → 2000年　　　令和27年 → 2045年</t>
  </si>
  <si>
    <t>平成13年 → 2001年　　　令和28年 → 2046年</t>
  </si>
  <si>
    <t>平成14年 → 2002年　　　令和29年 → 2047年</t>
  </si>
  <si>
    <t>（10年換算）</t>
    <rPh sb="3" eb="4">
      <t>ネン</t>
    </rPh>
    <rPh sb="4" eb="6">
      <t>カンサン</t>
    </rPh>
    <phoneticPr fontId="2"/>
  </si>
  <si>
    <t>※検算用</t>
    <rPh sb="1" eb="3">
      <t>ケンザン</t>
    </rPh>
    <rPh sb="3" eb="4">
      <t>ヨウ</t>
    </rPh>
    <phoneticPr fontId="2"/>
  </si>
  <si>
    <t>□PE菅　□鋼管</t>
    <phoneticPr fontId="2"/>
  </si>
  <si>
    <t>(　　　)地点分</t>
    <phoneticPr fontId="2"/>
  </si>
  <si>
    <t>□50Kg容器　
□バルク貯槽</t>
    <phoneticPr fontId="2"/>
  </si>
  <si>
    <t>円</t>
    <rPh sb="0" eb="1">
      <t>エン</t>
    </rPh>
    <phoneticPr fontId="2"/>
  </si>
  <si>
    <t>原料費調整額</t>
    <phoneticPr fontId="2"/>
  </si>
  <si>
    <t>産気率:</t>
    <rPh sb="0" eb="1">
      <t>サン</t>
    </rPh>
    <rPh sb="1" eb="2">
      <t>キ</t>
    </rPh>
    <rPh sb="2" eb="3">
      <t>リツ</t>
    </rPh>
    <phoneticPr fontId="2"/>
  </si>
  <si>
    <t>基本料金
※税別</t>
    <rPh sb="0" eb="2">
      <t>キホン</t>
    </rPh>
    <rPh sb="2" eb="4">
      <t>リョウキン</t>
    </rPh>
    <rPh sb="6" eb="8">
      <t>ゼイベツ</t>
    </rPh>
    <phoneticPr fontId="2"/>
  </si>
  <si>
    <t>基準単位料金
※税別</t>
    <rPh sb="0" eb="2">
      <t>キジュン</t>
    </rPh>
    <rPh sb="2" eb="6">
      <t>タンイリョウキン</t>
    </rPh>
    <rPh sb="7" eb="9">
      <t>ゼイベツ</t>
    </rPh>
    <phoneticPr fontId="2"/>
  </si>
  <si>
    <t>円※税別</t>
    <rPh sb="0" eb="1">
      <t>エン</t>
    </rPh>
    <rPh sb="2" eb="4">
      <t>ゼイベツ</t>
    </rPh>
    <phoneticPr fontId="2"/>
  </si>
  <si>
    <t>ｂ</t>
    <phoneticPr fontId="2"/>
  </si>
  <si>
    <t>a</t>
    <phoneticPr fontId="2"/>
  </si>
  <si>
    <t>×　12　＝　</t>
    <phoneticPr fontId="2"/>
  </si>
  <si>
    <t>許可地点数</t>
    <phoneticPr fontId="2"/>
  </si>
  <si>
    <t>ガスの販売量（m3/年）</t>
    <phoneticPr fontId="2"/>
  </si>
  <si>
    <t>※許可地点数での想定販売量</t>
    <rPh sb="1" eb="5">
      <t>キョカチテン</t>
    </rPh>
    <rPh sb="5" eb="6">
      <t>スウ</t>
    </rPh>
    <rPh sb="8" eb="10">
      <t>ソウテイ</t>
    </rPh>
    <rPh sb="10" eb="13">
      <t>ハンバイリョウ</t>
    </rPh>
    <phoneticPr fontId="2"/>
  </si>
  <si>
    <t>供給地点名：</t>
  </si>
  <si>
    <t>会社名</t>
    <rPh sb="0" eb="3">
      <t>カイシャメイ</t>
    </rPh>
    <phoneticPr fontId="2"/>
  </si>
  <si>
    <t>代表者役職</t>
    <rPh sb="0" eb="3">
      <t>ダイヒョウシャ</t>
    </rPh>
    <rPh sb="3" eb="5">
      <t>ヤクショク</t>
    </rPh>
    <phoneticPr fontId="2"/>
  </si>
  <si>
    <t>代表者氏名</t>
    <rPh sb="0" eb="3">
      <t>ダイヒョウシャ</t>
    </rPh>
    <rPh sb="3" eb="5">
      <t>シメイ</t>
    </rPh>
    <phoneticPr fontId="2"/>
  </si>
  <si>
    <t>営業区分（公私の区分）</t>
    <rPh sb="0" eb="2">
      <t>エイギョウ</t>
    </rPh>
    <rPh sb="2" eb="4">
      <t>クブン</t>
    </rPh>
    <rPh sb="5" eb="7">
      <t>コウシ</t>
    </rPh>
    <rPh sb="8" eb="10">
      <t>クブン</t>
    </rPh>
    <phoneticPr fontId="2"/>
  </si>
  <si>
    <t>管轄（局長）</t>
    <rPh sb="0" eb="2">
      <t>カンカツ</t>
    </rPh>
    <phoneticPr fontId="2"/>
  </si>
  <si>
    <t>1.事業者情報</t>
    <rPh sb="2" eb="5">
      <t>ジギョウシャ</t>
    </rPh>
    <rPh sb="5" eb="7">
      <t>ジョウホウ</t>
    </rPh>
    <phoneticPr fontId="2"/>
  </si>
  <si>
    <t>２.地点群情報</t>
    <rPh sb="2" eb="5">
      <t>チテングン</t>
    </rPh>
    <rPh sb="5" eb="7">
      <t>ジョウホウ</t>
    </rPh>
    <phoneticPr fontId="2"/>
  </si>
  <si>
    <t>３.申請情報</t>
    <rPh sb="2" eb="4">
      <t>シンセイ</t>
    </rPh>
    <rPh sb="4" eb="6">
      <t>ジョウホウ</t>
    </rPh>
    <phoneticPr fontId="2"/>
  </si>
  <si>
    <t>■ 私営      □ 公営</t>
    <rPh sb="2" eb="4">
      <t>シエイ</t>
    </rPh>
    <rPh sb="12" eb="14">
      <t>コウエイ</t>
    </rPh>
    <phoneticPr fontId="2"/>
  </si>
  <si>
    <t>担当者氏名</t>
    <rPh sb="0" eb="3">
      <t>タントウシャ</t>
    </rPh>
    <rPh sb="3" eb="5">
      <t>シメイ</t>
    </rPh>
    <phoneticPr fontId="2"/>
  </si>
  <si>
    <t>担当者連絡先</t>
    <rPh sb="0" eb="3">
      <t>タントウシャ</t>
    </rPh>
    <rPh sb="3" eb="5">
      <t>レンラク</t>
    </rPh>
    <rPh sb="5" eb="6">
      <t>サキ</t>
    </rPh>
    <phoneticPr fontId="2"/>
  </si>
  <si>
    <t>担当者E-mail</t>
    <rPh sb="0" eb="3">
      <t>タントウシャ</t>
    </rPh>
    <phoneticPr fontId="2"/>
  </si>
  <si>
    <t>平成15年 → 2003年　　　令和30年 → 2048年</t>
    <phoneticPr fontId="2"/>
  </si>
  <si>
    <t>補足説明</t>
    <rPh sb="0" eb="2">
      <t>ホソク</t>
    </rPh>
    <rPh sb="2" eb="4">
      <t>セツメイ</t>
    </rPh>
    <phoneticPr fontId="2"/>
  </si>
  <si>
    <t>←「あり」で固定。</t>
    <rPh sb="6" eb="8">
      <t>コテイ</t>
    </rPh>
    <phoneticPr fontId="2"/>
  </si>
  <si>
    <t>←★重要。正確な情報を記入。</t>
    <rPh sb="2" eb="4">
      <t>ジュウヨウ</t>
    </rPh>
    <rPh sb="8" eb="10">
      <t>ジョウホウ</t>
    </rPh>
    <rPh sb="11" eb="13">
      <t>キニュウ</t>
    </rPh>
    <phoneticPr fontId="2"/>
  </si>
  <si>
    <t>←資本金１億円未満は15%、それ以上は23.4%。</t>
    <rPh sb="1" eb="4">
      <t>シホンキン</t>
    </rPh>
    <rPh sb="5" eb="7">
      <t>オクエン</t>
    </rPh>
    <rPh sb="7" eb="9">
      <t>ミマン</t>
    </rPh>
    <rPh sb="16" eb="18">
      <t>イジョウ</t>
    </rPh>
    <phoneticPr fontId="2"/>
  </si>
  <si>
    <t>←★重要。正式の団地名を記入。</t>
    <rPh sb="5" eb="7">
      <t>セイシキ</t>
    </rPh>
    <rPh sb="8" eb="10">
      <t>ダンチ</t>
    </rPh>
    <rPh sb="10" eb="11">
      <t>メイ</t>
    </rPh>
    <rPh sb="12" eb="14">
      <t>キニュウ</t>
    </rPh>
    <phoneticPr fontId="2"/>
  </si>
  <si>
    <t>←容器使用料は支払っている場合、含むにして上記</t>
    <rPh sb="1" eb="3">
      <t>ヨウキ</t>
    </rPh>
    <rPh sb="3" eb="6">
      <t>シヨウリョウ</t>
    </rPh>
    <rPh sb="7" eb="9">
      <t>シハラ</t>
    </rPh>
    <rPh sb="13" eb="15">
      <t>バアイ</t>
    </rPh>
    <rPh sb="16" eb="17">
      <t>フク</t>
    </rPh>
    <phoneticPr fontId="2"/>
  </si>
  <si>
    <t>　原料価格にオンしてください。</t>
    <rPh sb="1" eb="3">
      <t>ゲンリョウ</t>
    </rPh>
    <rPh sb="3" eb="5">
      <t>カカク</t>
    </rPh>
    <phoneticPr fontId="2"/>
  </si>
  <si>
    <t>　※含むとした場合、投資情報の容器は「なし」にな</t>
    <rPh sb="2" eb="3">
      <t>フク</t>
    </rPh>
    <rPh sb="7" eb="9">
      <t>バアイ</t>
    </rPh>
    <rPh sb="10" eb="12">
      <t>トウシ</t>
    </rPh>
    <rPh sb="12" eb="14">
      <t>ジョウホウ</t>
    </rPh>
    <rPh sb="15" eb="17">
      <t>ヨウキ</t>
    </rPh>
    <phoneticPr fontId="2"/>
  </si>
  <si>
    <t>　　ります。</t>
    <phoneticPr fontId="2"/>
  </si>
  <si>
    <t>←納税書を確認してください。
←離隔方向は第２種保安設備と離隔をとる必要がある面
　の数。（ボンベ庫がある場合、１方向でよい）
　</t>
    <rPh sb="16" eb="20">
      <t>リカクホウコウ</t>
    </rPh>
    <rPh sb="21" eb="22">
      <t>ダイ</t>
    </rPh>
    <rPh sb="23" eb="24">
      <t>シュ</t>
    </rPh>
    <rPh sb="24" eb="26">
      <t>ホアン</t>
    </rPh>
    <rPh sb="26" eb="28">
      <t>セツビ</t>
    </rPh>
    <rPh sb="29" eb="31">
      <t>リカク</t>
    </rPh>
    <rPh sb="34" eb="36">
      <t>ヒツヨウ</t>
    </rPh>
    <rPh sb="39" eb="40">
      <t>メン</t>
    </rPh>
    <rPh sb="43" eb="44">
      <t>カズ</t>
    </rPh>
    <rPh sb="49" eb="50">
      <t>コ</t>
    </rPh>
    <rPh sb="53" eb="55">
      <t>バアイ</t>
    </rPh>
    <rPh sb="57" eb="59">
      <t>ホウコウ</t>
    </rPh>
    <phoneticPr fontId="2"/>
  </si>
  <si>
    <t>←機械装置廻りの設備交換があれば、最終の交換日を記入してください。</t>
    <phoneticPr fontId="2"/>
  </si>
  <si>
    <t>←対象は本支管のみです。
←複数回取替工事をしている場合、それぞれの完了日と紐づく地点数を記入してください。
←全ての導管取替が完了している場合で工事の詳細が分からない場合、最終の完了日を記入してください。
←漏洩に伴う交換は、修繕費として計上されているため、対象外となります。</t>
    <rPh sb="1" eb="3">
      <t>タイショウ</t>
    </rPh>
    <rPh sb="4" eb="5">
      <t>ホン</t>
    </rPh>
    <rPh sb="5" eb="7">
      <t>シカン</t>
    </rPh>
    <rPh sb="73" eb="75">
      <t>コウジ</t>
    </rPh>
    <rPh sb="105" eb="107">
      <t>ロウエイ</t>
    </rPh>
    <rPh sb="108" eb="109">
      <t>トモナ</t>
    </rPh>
    <rPh sb="110" eb="112">
      <t>コウカン</t>
    </rPh>
    <rPh sb="114" eb="116">
      <t>シュウゼン</t>
    </rPh>
    <rPh sb="116" eb="117">
      <t>ヒ</t>
    </rPh>
    <rPh sb="120" eb="122">
      <t>ケイジョウ</t>
    </rPh>
    <rPh sb="130" eb="133">
      <t>タイショウガイ</t>
    </rPh>
    <phoneticPr fontId="2"/>
  </si>
  <si>
    <t>←11月改定の場合、8月から過去3カ月分を記入。</t>
    <rPh sb="21" eb="23">
      <t>キニュウ</t>
    </rPh>
    <phoneticPr fontId="2"/>
  </si>
  <si>
    <t>←「100%」で固定。</t>
    <rPh sb="8" eb="10">
      <t>コテイ</t>
    </rPh>
    <phoneticPr fontId="2"/>
  </si>
  <si>
    <t>円／kg</t>
    <phoneticPr fontId="2"/>
  </si>
  <si>
    <t>分</t>
    <phoneticPr fontId="2"/>
  </si>
  <si>
    <t>備考</t>
    <rPh sb="0" eb="2">
      <t>ビコウ</t>
    </rPh>
    <phoneticPr fontId="2"/>
  </si>
  <si>
    <t>←バルクの場合、「なし」となります。</t>
    <rPh sb="5" eb="7">
      <t>バアイ</t>
    </rPh>
    <phoneticPr fontId="2"/>
  </si>
  <si>
    <t>導管（単独）</t>
    <phoneticPr fontId="2"/>
  </si>
  <si>
    <t>導管（共同）</t>
    <phoneticPr fontId="2"/>
  </si>
  <si>
    <t>＜和暦変換表＞</t>
    <rPh sb="1" eb="3">
      <t>ワレキ</t>
    </rPh>
    <rPh sb="3" eb="5">
      <t>ヘンカン</t>
    </rPh>
    <rPh sb="5" eb="6">
      <t>ヒョウ</t>
    </rPh>
    <phoneticPr fontId="2"/>
  </si>
  <si>
    <t>（YYYY/MM）</t>
    <phoneticPr fontId="2"/>
  </si>
  <si>
    <t>対象月</t>
    <rPh sb="0" eb="2">
      <t>タイショウ</t>
    </rPh>
    <rPh sb="2" eb="3">
      <t>ツキ</t>
    </rPh>
    <phoneticPr fontId="2"/>
  </si>
  <si>
    <t>上限バンド</t>
    <rPh sb="0" eb="2">
      <t>ジョウゲン</t>
    </rPh>
    <phoneticPr fontId="2"/>
  </si>
  <si>
    <t>※ありの場合</t>
    <rPh sb="4" eb="6">
      <t>バアイ</t>
    </rPh>
    <phoneticPr fontId="2"/>
  </si>
  <si>
    <t>←指定旧供給地点団地「認可申請」の場合必要。</t>
    <rPh sb="1" eb="3">
      <t>シテイダンチニンカシンセイバアイヒツヨウ</t>
    </rPh>
    <phoneticPr fontId="2"/>
  </si>
  <si>
    <t>平均原料価格①</t>
    <rPh sb="0" eb="2">
      <t>ヘイキン</t>
    </rPh>
    <rPh sb="2" eb="4">
      <t>ゲンリョウ</t>
    </rPh>
    <rPh sb="4" eb="6">
      <t>カカク</t>
    </rPh>
    <phoneticPr fontId="2"/>
  </si>
  <si>
    <t>←11月改定の場合、8月から過去１年
　 分を記入。
←一般供給は、選択約款、特定大口
　　契約を除いた販売量、調定数を記
　　入ください。</t>
    <rPh sb="21" eb="22">
      <t>ブン</t>
    </rPh>
    <rPh sb="23" eb="25">
      <t>キニュウ</t>
    </rPh>
    <phoneticPr fontId="2"/>
  </si>
  <si>
    <t>↑車検証またはリース契約書</t>
    <phoneticPr fontId="2"/>
  </si>
  <si>
    <t>■あり　　□なし</t>
    <phoneticPr fontId="2"/>
  </si>
  <si>
    <t>□基地渡し　　□インタンク　　■充てん所渡し　　□特定製造所渡し　　□バルク貯槽等</t>
    <rPh sb="1" eb="3">
      <t>キチ</t>
    </rPh>
    <rPh sb="3" eb="4">
      <t>ワタ</t>
    </rPh>
    <rPh sb="16" eb="17">
      <t>ア</t>
    </rPh>
    <rPh sb="19" eb="20">
      <t>ショ</t>
    </rPh>
    <rPh sb="20" eb="21">
      <t>ワタ</t>
    </rPh>
    <rPh sb="25" eb="27">
      <t>トクテイ</t>
    </rPh>
    <rPh sb="27" eb="29">
      <t>セイゾウ</t>
    </rPh>
    <rPh sb="29" eb="30">
      <t>ショ</t>
    </rPh>
    <rPh sb="30" eb="31">
      <t>ワタ</t>
    </rPh>
    <rPh sb="38" eb="39">
      <t>チョ</t>
    </rPh>
    <rPh sb="39" eb="40">
      <t>ソウ</t>
    </rPh>
    <rPh sb="40" eb="41">
      <t>トウ</t>
    </rPh>
    <phoneticPr fontId="2"/>
  </si>
  <si>
    <t>２．充てん料②</t>
    <rPh sb="2" eb="3">
      <t>ジュウ</t>
    </rPh>
    <phoneticPr fontId="2"/>
  </si>
  <si>
    <t>□あり　　□なし</t>
    <phoneticPr fontId="2"/>
  </si>
  <si>
    <t>□買取　□リース</t>
    <rPh sb="1" eb="3">
      <t>カイトリ</t>
    </rPh>
    <phoneticPr fontId="2"/>
  </si>
  <si>
    <t>〇〇経済産業局</t>
    <rPh sb="2" eb="4">
      <t>ケイザイ</t>
    </rPh>
    <rPh sb="4" eb="6">
      <t>サンギョウ</t>
    </rPh>
    <rPh sb="6" eb="7">
      <t>キョク</t>
    </rPh>
    <phoneticPr fontId="2"/>
  </si>
  <si>
    <t>□ 甲（政令指定都市）
□ 乙（それ以外の市）
□ 丙（町村）</t>
    <rPh sb="2" eb="3">
      <t>コウ</t>
    </rPh>
    <rPh sb="4" eb="6">
      <t>セイレイ</t>
    </rPh>
    <rPh sb="6" eb="10">
      <t>シテイトシ</t>
    </rPh>
    <rPh sb="14" eb="15">
      <t>オツ</t>
    </rPh>
    <rPh sb="18" eb="20">
      <t>イガイ</t>
    </rPh>
    <rPh sb="21" eb="22">
      <t>シ</t>
    </rPh>
    <rPh sb="26" eb="27">
      <t>ヘイ</t>
    </rPh>
    <rPh sb="28" eb="29">
      <t>マチ</t>
    </rPh>
    <rPh sb="29" eb="30">
      <t>ムラ</t>
    </rPh>
    <phoneticPr fontId="2"/>
  </si>
  <si>
    <t>□あり      □ なし</t>
    <phoneticPr fontId="2"/>
  </si>
  <si>
    <t>YYYY年MM月DD日</t>
    <rPh sb="4" eb="5">
      <t>ネン</t>
    </rPh>
    <rPh sb="7" eb="8">
      <t>ツキ</t>
    </rPh>
    <rPh sb="10" eb="11">
      <t>ヒ</t>
    </rPh>
    <phoneticPr fontId="2"/>
  </si>
  <si>
    <t xml:space="preserve">□ 毎月　　□ ３か月 </t>
    <rPh sb="2" eb="4">
      <t>マイツキ</t>
    </rPh>
    <rPh sb="10" eb="11">
      <t>ゲツ</t>
    </rPh>
    <phoneticPr fontId="2"/>
  </si>
  <si>
    <t>DD日</t>
    <rPh sb="2" eb="3">
      <t>ヒ</t>
    </rPh>
    <phoneticPr fontId="2"/>
  </si>
  <si>
    <t>（上限バンド）</t>
    <rPh sb="1" eb="3">
      <t>ジョウゲン</t>
    </rPh>
    <phoneticPr fontId="2"/>
  </si>
  <si>
    <t>※ありの場合</t>
    <phoneticPr fontId="2"/>
  </si>
  <si>
    <t>□ 現状のまま　□ 廃止する</t>
    <phoneticPr fontId="2"/>
  </si>
  <si>
    <t>■ CIF      □ CP/MB      □ （　　　　）</t>
    <phoneticPr fontId="2"/>
  </si>
  <si>
    <r>
      <t xml:space="preserve">(円／kg) </t>
    </r>
    <r>
      <rPr>
        <b/>
        <sz val="11"/>
        <color indexed="10"/>
        <rFont val="ＭＳ Ｐゴシック"/>
        <family val="3"/>
        <charset val="128"/>
        <scheme val="minor"/>
      </rPr>
      <t>※税別</t>
    </r>
    <rPh sb="1" eb="2">
      <t>エン</t>
    </rPh>
    <phoneticPr fontId="2"/>
  </si>
  <si>
    <r>
      <t xml:space="preserve">ガス販売量
</t>
    </r>
    <r>
      <rPr>
        <b/>
        <sz val="9"/>
        <color theme="1"/>
        <rFont val="ＭＳ Ｐゴシック"/>
        <family val="3"/>
        <charset val="128"/>
        <scheme val="minor"/>
      </rPr>
      <t>許可地点数ベース</t>
    </r>
    <r>
      <rPr>
        <b/>
        <sz val="11"/>
        <color theme="1"/>
        <rFont val="ＭＳ Ｐゴシック"/>
        <family val="3"/>
        <charset val="128"/>
        <scheme val="minor"/>
      </rPr>
      <t xml:space="preserve">
（m3)</t>
    </r>
    <rPh sb="6" eb="11">
      <t>キョカチテンスウ</t>
    </rPh>
    <phoneticPr fontId="2"/>
  </si>
  <si>
    <r>
      <t>供給契約書（約款）に記載の料金を記載してください。</t>
    </r>
    <r>
      <rPr>
        <b/>
        <sz val="12"/>
        <color rgb="FFFF0000"/>
        <rFont val="ＭＳ Ｐゴシック"/>
        <family val="3"/>
        <charset val="128"/>
        <scheme val="minor"/>
      </rPr>
      <t>※小数点まで正しい数値を記入ください。</t>
    </r>
    <rPh sb="0" eb="2">
      <t>キョウキュウ</t>
    </rPh>
    <rPh sb="2" eb="5">
      <t>ケイヤクショ</t>
    </rPh>
    <rPh sb="6" eb="8">
      <t>ヤッカン</t>
    </rPh>
    <rPh sb="10" eb="12">
      <t>キサイ</t>
    </rPh>
    <rPh sb="13" eb="15">
      <t>リョウキン</t>
    </rPh>
    <rPh sb="16" eb="18">
      <t>キサイ</t>
    </rPh>
    <rPh sb="26" eb="29">
      <t>ショウスウテン</t>
    </rPh>
    <rPh sb="31" eb="32">
      <t>タダ</t>
    </rPh>
    <rPh sb="34" eb="36">
      <t>スウチ</t>
    </rPh>
    <rPh sb="37" eb="39">
      <t>キニュウ</t>
    </rPh>
    <phoneticPr fontId="2"/>
  </si>
  <si>
    <r>
      <t xml:space="preserve">基本料金
</t>
    </r>
    <r>
      <rPr>
        <b/>
        <sz val="10"/>
        <color rgb="FFFF0000"/>
        <rFont val="ＭＳ Ｐゴシック"/>
        <family val="3"/>
        <charset val="128"/>
        <scheme val="minor"/>
      </rPr>
      <t>※税込</t>
    </r>
    <rPh sb="0" eb="2">
      <t>キホン</t>
    </rPh>
    <rPh sb="2" eb="4">
      <t>リョウキン</t>
    </rPh>
    <rPh sb="6" eb="8">
      <t>ゼイコミ</t>
    </rPh>
    <phoneticPr fontId="2"/>
  </si>
  <si>
    <r>
      <t xml:space="preserve">基準単位料金
</t>
    </r>
    <r>
      <rPr>
        <b/>
        <sz val="11"/>
        <color indexed="10"/>
        <rFont val="ＭＳ Ｐゴシック"/>
        <family val="3"/>
        <charset val="128"/>
        <scheme val="minor"/>
      </rPr>
      <t>※税込</t>
    </r>
    <rPh sb="0" eb="2">
      <t>キジュン</t>
    </rPh>
    <rPh sb="2" eb="6">
      <t>タンイリョウキン</t>
    </rPh>
    <phoneticPr fontId="2"/>
  </si>
  <si>
    <r>
      <t>円</t>
    </r>
    <r>
      <rPr>
        <b/>
        <sz val="11"/>
        <color rgb="FFFF0000"/>
        <rFont val="ＭＳ Ｐゴシック"/>
        <family val="3"/>
        <charset val="128"/>
        <scheme val="minor"/>
      </rPr>
      <t>※税込</t>
    </r>
    <rPh sb="0" eb="1">
      <t>エン</t>
    </rPh>
    <rPh sb="2" eb="3">
      <t>ゼイ</t>
    </rPh>
    <rPh sb="3" eb="4">
      <t>コミ</t>
    </rPh>
    <phoneticPr fontId="2"/>
  </si>
  <si>
    <t>←供給地点数とこの２つの合計が一致するのようお願いします。まず共同住宅数を数え、残りは単独住宅としてください。※集合とは、３階建て以上の集合物件となります。</t>
    <rPh sb="31" eb="33">
      <t>キョウドウ</t>
    </rPh>
    <rPh sb="33" eb="35">
      <t>ジュウタク</t>
    </rPh>
    <rPh sb="35" eb="36">
      <t>スウ</t>
    </rPh>
    <rPh sb="37" eb="38">
      <t>カゾ</t>
    </rPh>
    <rPh sb="40" eb="41">
      <t>ノコ</t>
    </rPh>
    <rPh sb="43" eb="45">
      <t>タンドク</t>
    </rPh>
    <rPh sb="45" eb="47">
      <t>ジュウタク</t>
    </rPh>
    <rPh sb="56" eb="58">
      <t>シュウゴウ</t>
    </rPh>
    <rPh sb="62" eb="63">
      <t>カイ</t>
    </rPh>
    <rPh sb="63" eb="64">
      <t>タ</t>
    </rPh>
    <rPh sb="65" eb="67">
      <t>イジョウ</t>
    </rPh>
    <rPh sb="68" eb="70">
      <t>シュウゴウ</t>
    </rPh>
    <rPh sb="70" eb="72">
      <t>ブッケン</t>
    </rPh>
    <phoneticPr fontId="2"/>
  </si>
  <si>
    <t>←ガス主任者が利用する車が特定できればその車。特定できない場合、拠点の一番古い車。
　　※買取の場合、車両登録日（車検証）、リースの場合、リース契約日を記入。（買取条件がないリースのみ）</t>
    <rPh sb="32" eb="34">
      <t>キョテン</t>
    </rPh>
    <rPh sb="45" eb="47">
      <t>カイトリ</t>
    </rPh>
    <rPh sb="48" eb="50">
      <t>バアイ</t>
    </rPh>
    <rPh sb="51" eb="53">
      <t>シャリョウ</t>
    </rPh>
    <rPh sb="53" eb="55">
      <t>トウロク</t>
    </rPh>
    <rPh sb="55" eb="56">
      <t>ビ</t>
    </rPh>
    <rPh sb="57" eb="60">
      <t>シャケンショウ</t>
    </rPh>
    <rPh sb="66" eb="68">
      <t>バアイ</t>
    </rPh>
    <rPh sb="72" eb="74">
      <t>ケイヤク</t>
    </rPh>
    <rPh sb="74" eb="75">
      <t>ビ</t>
    </rPh>
    <rPh sb="76" eb="78">
      <t>キニュウ</t>
    </rPh>
    <rPh sb="80" eb="82">
      <t>カイトリ</t>
    </rPh>
    <rPh sb="82" eb="84">
      <t>ジョウケン</t>
    </rPh>
    <phoneticPr fontId="2"/>
  </si>
  <si>
    <t>■ あり     □ 廃止済</t>
    <rPh sb="10" eb="12">
      <t>ハイシ</t>
    </rPh>
    <rPh sb="12" eb="13">
      <t>スミ</t>
    </rPh>
    <phoneticPr fontId="2"/>
  </si>
  <si>
    <t>2025/02</t>
    <phoneticPr fontId="2"/>
  </si>
  <si>
    <t>2024/12</t>
  </si>
  <si>
    <t>2024/05</t>
  </si>
  <si>
    <t>2024/06</t>
  </si>
  <si>
    <t>2024/07</t>
  </si>
  <si>
    <t>2024/08</t>
  </si>
  <si>
    <t>2024/09</t>
  </si>
  <si>
    <t>2024/10</t>
  </si>
  <si>
    <t>2024/11</t>
  </si>
  <si>
    <t>XX,XXX</t>
    <phoneticPr fontId="2"/>
  </si>
  <si>
    <t>2025/04</t>
    <phoneticPr fontId="2"/>
  </si>
  <si>
    <t>2025/03</t>
    <phoneticPr fontId="2"/>
  </si>
  <si>
    <t>2025/02</t>
  </si>
  <si>
    <t>2025/01</t>
  </si>
  <si>
    <t>３．配送料③</t>
    <phoneticPr fontId="2"/>
  </si>
  <si>
    <t>４．容器使用料④</t>
    <rPh sb="2" eb="4">
      <t>ヨウキ</t>
    </rPh>
    <rPh sb="4" eb="7">
      <t>シヨウリョウ</t>
    </rPh>
    <phoneticPr fontId="2"/>
  </si>
  <si>
    <t>合計（①＋②＋③＋④）：</t>
    <rPh sb="0" eb="2">
      <t>ゴウケイ</t>
    </rPh>
    <phoneticPr fontId="2"/>
  </si>
  <si>
    <t>←バルク等直接配送する場合のみ記入してください。</t>
    <rPh sb="4" eb="5">
      <t>トウ</t>
    </rPh>
    <rPh sb="5" eb="7">
      <t>チョクセツ</t>
    </rPh>
    <rPh sb="7" eb="9">
      <t>ハイソウ</t>
    </rPh>
    <rPh sb="11" eb="13">
      <t>バアイ</t>
    </rPh>
    <rPh sb="15" eb="17">
      <t>キニュウ</t>
    </rPh>
    <phoneticPr fontId="2"/>
  </si>
  <si>
    <t>←使用原料と所在地から産気率を設定してください。</t>
    <rPh sb="6" eb="9">
      <t>ショザイチ</t>
    </rPh>
    <rPh sb="11" eb="12">
      <t>サン</t>
    </rPh>
    <rPh sb="12" eb="13">
      <t>キ</t>
    </rPh>
    <rPh sb="13" eb="14">
      <t>リツ</t>
    </rPh>
    <rPh sb="15" eb="17">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</si>
</sst>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0_ "/>
    <numFmt numFmtId="177" formatCode="#,##0.0;[Red]\-#,##0.0"/>
    <numFmt numFmtId="178" formatCode="0.0"/>
    <numFmt numFmtId="179" formatCode="ggge&quot;年&quot;m&quot;月&quot;"/>
    <numFmt numFmtId="180" formatCode="#,##0.0_);[Red]\(#,##0.0\)"/>
    <numFmt numFmtId="181" formatCode="#,##0;\-#,##0;&quot;-&quot;"/>
    <numFmt numFmtId="182" formatCode="&quot;$&quot;#,##0.0_);\(&quot;$&quot;#,##0.0\)"/>
    <numFmt numFmtId="183" formatCode="yyyy&quot;年&quot;"/>
    <numFmt numFmtId="184" formatCode="\(ggge&quot;年&quot;\)"/>
    <numFmt numFmtId="185" formatCode="0_);[Red]\(0\)"/>
    <numFmt numFmtId="186" formatCode="yyyy/mm/dd;@"/>
    <numFmt numFmtId="187" formatCode="#,##0.0_ ;[Red]\-#,##0.0\ "/>
    <numFmt numFmtId="188" formatCode="#,##0_ "/>
    <numFmt numFmtId="189" formatCode="#,##0.00&quot; 円/㎏&quot;"/>
    <numFmt numFmtId="190" formatCode="yyyy/mm"/>
    <numFmt numFmtId="191" formatCode="0.0000"/>
    <numFmt numFmtId="192" formatCode="0.0000_ "/>
    <numFmt numFmtId="193" formatCode="#,##0.0000;[Red]\-#,##0.0000"/>
  </numFmts>
  <fonts count="5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u/>
      <sz val="16"/>
      <name val="ＭＳ Ｐゴシック"/>
      <family val="3"/>
      <charset val="128"/>
    </font>
    <font>
      <sz val="16"/>
      <name val="ＭＳ Ｐゴシック"/>
      <family val="3"/>
      <charset val="128"/>
    </font>
    <font>
      <sz val="11"/>
      <color indexed="8"/>
      <name val="ＭＳ Ｐゴシック"/>
      <family val="3"/>
      <charset val="128"/>
    </font>
    <font>
      <u/>
      <sz val="8.8000000000000007"/>
      <color indexed="12"/>
      <name val="ＭＳ Ｐゴシック"/>
      <family val="3"/>
      <charset val="128"/>
    </font>
    <font>
      <sz val="14"/>
      <name val="ＭＳ 明朝"/>
      <family val="1"/>
      <charset val="128"/>
    </font>
    <font>
      <sz val="10"/>
      <name val="ＭＳ 明朝"/>
      <family val="1"/>
      <charset val="128"/>
    </font>
    <font>
      <sz val="10"/>
      <color indexed="8"/>
      <name val="Arial"/>
      <family val="2"/>
    </font>
    <font>
      <sz val="8"/>
      <name val="Arial"/>
      <family val="2"/>
    </font>
    <font>
      <b/>
      <sz val="12"/>
      <name val="Arial"/>
      <family val="2"/>
    </font>
    <font>
      <sz val="11"/>
      <name val="明朝"/>
      <family val="1"/>
      <charset val="128"/>
    </font>
    <font>
      <sz val="10"/>
      <name val="Arial"/>
      <family val="2"/>
    </font>
    <font>
      <sz val="11"/>
      <name val="ＭＳ 明朝"/>
      <family val="1"/>
      <charset val="128"/>
    </font>
    <font>
      <b/>
      <sz val="11"/>
      <name val="ＭＳ 明朝"/>
      <family val="1"/>
      <charset val="128"/>
    </font>
    <font>
      <b/>
      <sz val="12"/>
      <name val="ＭＳ 明朝"/>
      <family val="1"/>
      <charset val="128"/>
    </font>
    <font>
      <u/>
      <sz val="11"/>
      <name val="ＭＳ 明朝"/>
      <family val="1"/>
      <charset val="128"/>
    </font>
    <font>
      <b/>
      <sz val="10"/>
      <name val="ＭＳ 明朝"/>
      <family val="1"/>
      <charset val="128"/>
    </font>
    <font>
      <b/>
      <sz val="11"/>
      <name val="ＭＳ Ｐゴシック"/>
      <family val="3"/>
      <charset val="128"/>
    </font>
    <font>
      <sz val="11"/>
      <color theme="1"/>
      <name val="ＭＳ Ｐゴシック"/>
      <family val="3"/>
      <charset val="128"/>
      <scheme val="minor"/>
    </font>
    <font>
      <sz val="11"/>
      <color theme="1"/>
      <name val="ＭＳ 明朝"/>
      <family val="1"/>
      <charset val="128"/>
    </font>
    <font>
      <sz val="14"/>
      <color theme="1"/>
      <name val="ＭＳ 明朝"/>
      <family val="1"/>
      <charset val="128"/>
    </font>
    <font>
      <b/>
      <sz val="10"/>
      <color rgb="FFC00000"/>
      <name val="ＭＳ Ｐゴシック"/>
      <family val="3"/>
      <charset val="128"/>
    </font>
    <font>
      <b/>
      <sz val="14"/>
      <color theme="1"/>
      <name val="ＭＳ 明朝"/>
      <family val="1"/>
      <charset val="128"/>
    </font>
    <font>
      <sz val="11"/>
      <color rgb="FFFF0000"/>
      <name val="ＭＳ 明朝"/>
      <family val="1"/>
      <charset val="128"/>
    </font>
    <font>
      <b/>
      <sz val="11"/>
      <color rgb="FFC00000"/>
      <name val="ＭＳ 明朝"/>
      <family val="1"/>
      <charset val="128"/>
    </font>
    <font>
      <b/>
      <sz val="12"/>
      <color rgb="FFC00000"/>
      <name val="ＭＳ 明朝"/>
      <family val="1"/>
      <charset val="128"/>
    </font>
    <font>
      <sz val="11"/>
      <color indexed="8"/>
      <name val="ＭＳ Ｐゴシック"/>
      <family val="3"/>
      <charset val="128"/>
      <scheme val="minor"/>
    </font>
    <font>
      <u/>
      <sz val="11"/>
      <color theme="10"/>
      <name val="ＭＳ Ｐゴシック"/>
      <family val="3"/>
      <charset val="128"/>
    </font>
    <font>
      <sz val="11"/>
      <name val="ＭＳ Ｐゴシック"/>
      <family val="3"/>
      <charset val="128"/>
      <scheme val="minor"/>
    </font>
    <font>
      <sz val="16"/>
      <name val="ＭＳ Ｐゴシック"/>
      <family val="3"/>
      <charset val="128"/>
      <scheme val="minor"/>
    </font>
    <font>
      <u/>
      <sz val="16"/>
      <name val="ＭＳ Ｐゴシック"/>
      <family val="3"/>
      <charset val="128"/>
      <scheme val="minor"/>
    </font>
    <font>
      <u/>
      <sz val="1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0"/>
      <color rgb="FF3333FF"/>
      <name val="ＭＳ Ｐゴシック"/>
      <family val="3"/>
      <charset val="128"/>
      <scheme val="minor"/>
    </font>
    <font>
      <u/>
      <sz val="10"/>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scheme val="minor"/>
    </font>
    <font>
      <b/>
      <sz val="14"/>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rgb="FFFFFF9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s>
  <cellStyleXfs count="31">
    <xf numFmtId="0" fontId="0" fillId="0" borderId="0">
      <alignment vertical="center"/>
    </xf>
    <xf numFmtId="181" fontId="10" fillId="0" borderId="0" applyFill="0" applyBorder="0" applyAlignment="0"/>
    <xf numFmtId="38" fontId="11" fillId="2"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3" borderId="3" applyNumberFormat="0" applyBorder="0" applyAlignment="0" applyProtection="0"/>
    <xf numFmtId="182" fontId="13" fillId="0" borderId="0"/>
    <xf numFmtId="0" fontId="14" fillId="0" borderId="0"/>
    <xf numFmtId="10" fontId="1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21" fillId="0" borderId="0">
      <alignment vertical="center"/>
    </xf>
    <xf numFmtId="0" fontId="8" fillId="0" borderId="0"/>
    <xf numFmtId="0" fontId="21" fillId="0" borderId="0">
      <alignment vertical="center"/>
    </xf>
    <xf numFmtId="0" fontId="8" fillId="0" borderId="0"/>
    <xf numFmtId="178" fontId="3" fillId="0" borderId="0"/>
    <xf numFmtId="0" fontId="1" fillId="0" borderId="0"/>
    <xf numFmtId="0" fontId="21" fillId="0" borderId="0">
      <alignment vertical="center"/>
    </xf>
    <xf numFmtId="0" fontId="1" fillId="0" borderId="0">
      <alignment vertical="center"/>
    </xf>
    <xf numFmtId="0" fontId="14" fillId="0" borderId="0"/>
    <xf numFmtId="0" fontId="1" fillId="0" borderId="0"/>
    <xf numFmtId="0" fontId="8" fillId="0" borderId="0"/>
    <xf numFmtId="0" fontId="30" fillId="0" borderId="0" applyNumberFormat="0" applyFill="0" applyBorder="0" applyAlignment="0" applyProtection="0">
      <alignment vertical="center"/>
    </xf>
  </cellStyleXfs>
  <cellXfs count="418">
    <xf numFmtId="0" fontId="0" fillId="0" borderId="0" xfId="0">
      <alignment vertical="center"/>
    </xf>
    <xf numFmtId="0" fontId="0" fillId="0" borderId="0" xfId="0" applyAlignment="1">
      <alignment vertical="top"/>
    </xf>
    <xf numFmtId="0" fontId="4" fillId="0" borderId="0" xfId="0" applyFont="1">
      <alignment vertical="center"/>
    </xf>
    <xf numFmtId="0" fontId="5" fillId="0" borderId="0" xfId="0" applyFont="1">
      <alignment vertical="center"/>
    </xf>
    <xf numFmtId="0" fontId="0" fillId="0" borderId="0" xfId="0" applyAlignment="1">
      <alignment horizontal="right" vertical="center"/>
    </xf>
    <xf numFmtId="0" fontId="15" fillId="0" borderId="0" xfId="26" applyFont="1">
      <alignment vertical="center"/>
    </xf>
    <xf numFmtId="0" fontId="3" fillId="0" borderId="0" xfId="26" applyFont="1" applyAlignment="1">
      <alignment horizontal="center" vertical="center"/>
    </xf>
    <xf numFmtId="0" fontId="15" fillId="0" borderId="0" xfId="26" applyFont="1" applyAlignment="1">
      <alignment horizontal="center" vertical="center"/>
    </xf>
    <xf numFmtId="0" fontId="9" fillId="0" borderId="0" xfId="21" applyFont="1">
      <alignment vertical="center"/>
    </xf>
    <xf numFmtId="0" fontId="22" fillId="0" borderId="0" xfId="21" applyFont="1">
      <alignment vertical="center"/>
    </xf>
    <xf numFmtId="0" fontId="23" fillId="0" borderId="0" xfId="21" applyFont="1" applyAlignment="1">
      <alignment horizontal="center" vertical="center"/>
    </xf>
    <xf numFmtId="0" fontId="24" fillId="5" borderId="12" xfId="27" applyFont="1" applyFill="1" applyBorder="1"/>
    <xf numFmtId="0" fontId="14" fillId="5" borderId="13" xfId="27" applyFill="1" applyBorder="1"/>
    <xf numFmtId="0" fontId="14" fillId="5" borderId="14" xfId="27" applyFill="1" applyBorder="1"/>
    <xf numFmtId="0" fontId="14" fillId="0" borderId="0" xfId="27"/>
    <xf numFmtId="0" fontId="24" fillId="5" borderId="15" xfId="27" applyFont="1" applyFill="1" applyBorder="1"/>
    <xf numFmtId="0" fontId="14" fillId="5" borderId="0" xfId="27" applyFill="1"/>
    <xf numFmtId="0" fontId="14" fillId="5" borderId="16" xfId="27" applyFill="1" applyBorder="1"/>
    <xf numFmtId="0" fontId="24" fillId="5" borderId="17" xfId="27" applyFont="1" applyFill="1" applyBorder="1"/>
    <xf numFmtId="0" fontId="14" fillId="5" borderId="18" xfId="27" applyFill="1" applyBorder="1"/>
    <xf numFmtId="0" fontId="14" fillId="5" borderId="19" xfId="27" applyFill="1" applyBorder="1"/>
    <xf numFmtId="0" fontId="25" fillId="0" borderId="0" xfId="21" applyFont="1" applyAlignment="1">
      <alignment horizontal="center" vertical="center"/>
    </xf>
    <xf numFmtId="0" fontId="22" fillId="0" borderId="20" xfId="21" applyFont="1" applyBorder="1" applyAlignment="1">
      <alignment horizontal="right" vertical="center" shrinkToFit="1"/>
    </xf>
    <xf numFmtId="0" fontId="22" fillId="0" borderId="20" xfId="21" applyFont="1" applyBorder="1" applyProtection="1">
      <alignment vertical="center"/>
      <protection locked="0"/>
    </xf>
    <xf numFmtId="183" fontId="16" fillId="6" borderId="21" xfId="26" applyNumberFormat="1" applyFont="1" applyFill="1" applyBorder="1" applyAlignment="1">
      <alignment horizontal="center" vertical="center" wrapText="1"/>
    </xf>
    <xf numFmtId="0" fontId="16" fillId="6" borderId="21" xfId="26" applyFont="1" applyFill="1" applyBorder="1" applyAlignment="1">
      <alignment horizontal="center" vertical="center"/>
    </xf>
    <xf numFmtId="184" fontId="16" fillId="6" borderId="22" xfId="26" applyNumberFormat="1" applyFont="1" applyFill="1" applyBorder="1" applyAlignment="1">
      <alignment horizontal="center" vertical="center" shrinkToFit="1"/>
    </xf>
    <xf numFmtId="0" fontId="16" fillId="6" borderId="23" xfId="26" applyFont="1" applyFill="1" applyBorder="1" applyAlignment="1">
      <alignment horizontal="center" vertical="center"/>
    </xf>
    <xf numFmtId="0" fontId="15" fillId="0" borderId="3" xfId="26" applyFont="1" applyBorder="1" applyAlignment="1">
      <alignment horizontal="center" vertical="center"/>
    </xf>
    <xf numFmtId="38" fontId="15" fillId="0" borderId="3" xfId="26" applyNumberFormat="1" applyFont="1" applyBorder="1" applyAlignment="1">
      <alignment horizontal="center" vertical="center"/>
    </xf>
    <xf numFmtId="185" fontId="15" fillId="0" borderId="3" xfId="26" applyNumberFormat="1" applyFont="1" applyBorder="1" applyAlignment="1">
      <alignment horizontal="center" vertical="center"/>
    </xf>
    <xf numFmtId="0" fontId="3" fillId="0" borderId="3" xfId="26" applyFont="1" applyBorder="1" applyAlignment="1">
      <alignment horizontal="center" vertical="center"/>
    </xf>
    <xf numFmtId="49" fontId="15" fillId="0" borderId="0" xfId="26" applyNumberFormat="1" applyFont="1">
      <alignment vertical="center"/>
    </xf>
    <xf numFmtId="0" fontId="16" fillId="0" borderId="0" xfId="26" applyFont="1" applyAlignment="1">
      <alignment horizontal="left" vertical="center"/>
    </xf>
    <xf numFmtId="0" fontId="15" fillId="0" borderId="24" xfId="26" applyFont="1" applyBorder="1" applyAlignment="1">
      <alignment horizontal="center" vertical="center"/>
    </xf>
    <xf numFmtId="2" fontId="15" fillId="0" borderId="24" xfId="26" applyNumberFormat="1" applyFont="1" applyBorder="1" applyAlignment="1">
      <alignment horizontal="center" vertical="center"/>
    </xf>
    <xf numFmtId="49" fontId="15" fillId="0" borderId="0" xfId="26" applyNumberFormat="1" applyFont="1" applyAlignment="1">
      <alignment horizontal="left" vertical="center"/>
    </xf>
    <xf numFmtId="49" fontId="15" fillId="0" borderId="0" xfId="26" applyNumberFormat="1" applyFont="1" applyAlignment="1">
      <alignment horizontal="center" vertical="center"/>
    </xf>
    <xf numFmtId="0" fontId="15" fillId="0" borderId="0" xfId="26" applyFont="1" applyAlignment="1">
      <alignment horizontal="left" vertical="center"/>
    </xf>
    <xf numFmtId="57" fontId="17" fillId="0" borderId="0" xfId="26" applyNumberFormat="1" applyFont="1" applyAlignment="1">
      <alignment horizontal="center" vertical="center" shrinkToFit="1"/>
    </xf>
    <xf numFmtId="0" fontId="18" fillId="0" borderId="0" xfId="26" applyFont="1">
      <alignment vertical="center"/>
    </xf>
    <xf numFmtId="184" fontId="15" fillId="0" borderId="25" xfId="26" applyNumberFormat="1" applyFont="1" applyBorder="1" applyAlignment="1">
      <alignment horizontal="center" vertical="center" shrinkToFit="1"/>
    </xf>
    <xf numFmtId="57" fontId="16" fillId="0" borderId="0" xfId="26" applyNumberFormat="1" applyFont="1" applyAlignment="1">
      <alignment horizontal="center" vertical="center" shrinkToFit="1"/>
    </xf>
    <xf numFmtId="0" fontId="26" fillId="0" borderId="0" xfId="26" applyFont="1">
      <alignment vertical="center"/>
    </xf>
    <xf numFmtId="0" fontId="27" fillId="5" borderId="0" xfId="26" applyFont="1" applyFill="1">
      <alignment vertical="center"/>
    </xf>
    <xf numFmtId="0" fontId="28" fillId="5" borderId="0" xfId="26" applyFont="1" applyFill="1" applyAlignment="1">
      <alignment horizontal="center" vertical="center"/>
    </xf>
    <xf numFmtId="0" fontId="27" fillId="5" borderId="0" xfId="26" applyFont="1" applyFill="1" applyAlignment="1">
      <alignment horizontal="center" vertical="center"/>
    </xf>
    <xf numFmtId="0" fontId="16" fillId="6" borderId="3" xfId="26" applyFont="1" applyFill="1" applyBorder="1" applyAlignment="1">
      <alignment horizontal="center" vertical="center"/>
    </xf>
    <xf numFmtId="0" fontId="17" fillId="6" borderId="3" xfId="26" applyFont="1" applyFill="1" applyBorder="1" applyAlignment="1">
      <alignment horizontal="center" vertical="center"/>
    </xf>
    <xf numFmtId="183" fontId="16" fillId="4" borderId="21" xfId="26" applyNumberFormat="1" applyFont="1" applyFill="1" applyBorder="1" applyAlignment="1" applyProtection="1">
      <alignment horizontal="center" vertical="center" wrapText="1"/>
      <protection locked="0"/>
    </xf>
    <xf numFmtId="0" fontId="19" fillId="6" borderId="3" xfId="26" applyFont="1" applyFill="1" applyBorder="1" applyAlignment="1">
      <alignment horizontal="center" vertical="center"/>
    </xf>
    <xf numFmtId="184" fontId="16" fillId="0" borderId="22" xfId="26" applyNumberFormat="1" applyFont="1" applyBorder="1" applyAlignment="1">
      <alignment horizontal="center" vertical="center" shrinkToFit="1"/>
    </xf>
    <xf numFmtId="0" fontId="16" fillId="0" borderId="21" xfId="26" applyFont="1" applyBorder="1" applyAlignment="1">
      <alignment horizontal="center" vertical="center" wrapText="1"/>
    </xf>
    <xf numFmtId="0" fontId="3" fillId="4" borderId="3" xfId="26" applyFont="1" applyFill="1" applyBorder="1" applyAlignment="1" applyProtection="1">
      <alignment horizontal="center" vertical="center"/>
      <protection locked="0"/>
    </xf>
    <xf numFmtId="183" fontId="16" fillId="0" borderId="21" xfId="26" applyNumberFormat="1" applyFont="1" applyBorder="1" applyAlignment="1">
      <alignment horizontal="center" vertical="center" wrapText="1"/>
    </xf>
    <xf numFmtId="0" fontId="16" fillId="0" borderId="23" xfId="26" applyFont="1" applyBorder="1" applyAlignment="1">
      <alignment vertical="center" wrapText="1"/>
    </xf>
    <xf numFmtId="0" fontId="16" fillId="0" borderId="23" xfId="26" applyFont="1" applyBorder="1" applyAlignment="1">
      <alignment horizontal="center" vertical="center"/>
    </xf>
    <xf numFmtId="184" fontId="16" fillId="0" borderId="23" xfId="26" applyNumberFormat="1" applyFont="1" applyBorder="1" applyAlignment="1">
      <alignment horizontal="center" vertical="center" shrinkToFit="1"/>
    </xf>
    <xf numFmtId="38" fontId="16" fillId="0" borderId="23" xfId="16" applyFont="1" applyFill="1" applyBorder="1" applyAlignment="1">
      <alignment horizontal="right" vertical="center"/>
    </xf>
    <xf numFmtId="0" fontId="15" fillId="6" borderId="3" xfId="26" applyFont="1" applyFill="1" applyBorder="1" applyAlignment="1">
      <alignment horizontal="center" vertical="center"/>
    </xf>
    <xf numFmtId="38" fontId="16" fillId="6" borderId="3" xfId="16" applyFont="1" applyFill="1" applyBorder="1" applyAlignment="1">
      <alignment horizontal="right" vertical="center"/>
    </xf>
    <xf numFmtId="0" fontId="16" fillId="0" borderId="23" xfId="26" applyFont="1" applyBorder="1" applyAlignment="1">
      <alignment horizontal="center" vertical="center" wrapText="1"/>
    </xf>
    <xf numFmtId="0" fontId="16" fillId="0" borderId="3" xfId="26" applyFont="1" applyBorder="1" applyAlignment="1">
      <alignment horizontal="center" vertical="center" wrapText="1"/>
    </xf>
    <xf numFmtId="183" fontId="16" fillId="0" borderId="3" xfId="26" applyNumberFormat="1" applyFont="1" applyBorder="1" applyAlignment="1">
      <alignment horizontal="center" vertical="center" wrapText="1"/>
    </xf>
    <xf numFmtId="38" fontId="16" fillId="0" borderId="3" xfId="16" applyFont="1" applyFill="1" applyBorder="1" applyAlignment="1">
      <alignment horizontal="right" vertical="center"/>
    </xf>
    <xf numFmtId="0" fontId="3" fillId="0" borderId="23" xfId="26" applyFont="1" applyBorder="1" applyAlignment="1">
      <alignment horizontal="center" vertical="center"/>
    </xf>
    <xf numFmtId="0" fontId="15" fillId="0" borderId="23" xfId="26" applyFont="1" applyBorder="1" applyAlignment="1">
      <alignment horizontal="center" vertical="center"/>
    </xf>
    <xf numFmtId="0" fontId="3" fillId="0" borderId="0" xfId="26" applyFont="1" applyAlignment="1">
      <alignment horizontal="right" vertical="center"/>
    </xf>
    <xf numFmtId="0" fontId="20" fillId="0" borderId="0" xfId="0" applyFont="1">
      <alignment vertical="center"/>
    </xf>
    <xf numFmtId="0" fontId="31" fillId="0" borderId="0" xfId="0" applyFont="1">
      <alignment vertical="center"/>
    </xf>
    <xf numFmtId="4" fontId="31" fillId="3" borderId="7" xfId="14" applyNumberFormat="1" applyFont="1" applyFill="1" applyBorder="1" applyAlignment="1" applyProtection="1">
      <alignment horizontal="right" vertical="center" indent="1"/>
      <protection locked="0"/>
    </xf>
    <xf numFmtId="4" fontId="31" fillId="3" borderId="3" xfId="14" applyNumberFormat="1" applyFont="1" applyFill="1" applyBorder="1" applyAlignment="1" applyProtection="1">
      <alignment horizontal="right" vertical="center" indent="1"/>
      <protection locked="0"/>
    </xf>
    <xf numFmtId="4" fontId="31" fillId="3" borderId="10" xfId="14" applyNumberFormat="1" applyFont="1" applyFill="1" applyBorder="1" applyAlignment="1" applyProtection="1">
      <alignment horizontal="right" vertical="center" indent="1"/>
      <protection locked="0"/>
    </xf>
    <xf numFmtId="177" fontId="31" fillId="4" borderId="31" xfId="16" applyNumberFormat="1" applyFont="1" applyFill="1" applyBorder="1" applyAlignment="1" applyProtection="1">
      <alignment horizontal="right" vertical="center" indent="1" shrinkToFit="1"/>
      <protection locked="0"/>
    </xf>
    <xf numFmtId="177" fontId="31" fillId="4" borderId="8" xfId="16" applyNumberFormat="1" applyFont="1" applyFill="1" applyBorder="1" applyAlignment="1" applyProtection="1">
      <alignment horizontal="right" vertical="center" indent="1" shrinkToFit="1"/>
      <protection locked="0"/>
    </xf>
    <xf numFmtId="177" fontId="31" fillId="4" borderId="33" xfId="16" applyNumberFormat="1" applyFont="1" applyFill="1" applyBorder="1" applyAlignment="1" applyProtection="1">
      <alignment horizontal="right" vertical="center" indent="1" shrinkToFit="1"/>
      <protection locked="0"/>
    </xf>
    <xf numFmtId="177" fontId="31" fillId="4" borderId="9" xfId="16" applyNumberFormat="1" applyFont="1" applyFill="1" applyBorder="1" applyAlignment="1" applyProtection="1">
      <alignment horizontal="right" vertical="center" indent="1" shrinkToFit="1"/>
      <protection locked="0"/>
    </xf>
    <xf numFmtId="177" fontId="31" fillId="4" borderId="34" xfId="16" applyNumberFormat="1" applyFont="1" applyFill="1" applyBorder="1" applyAlignment="1" applyProtection="1">
      <alignment horizontal="right" vertical="center" indent="1" shrinkToFit="1"/>
      <protection locked="0"/>
    </xf>
    <xf numFmtId="177" fontId="31" fillId="4" borderId="11" xfId="16" applyNumberFormat="1" applyFont="1" applyFill="1" applyBorder="1" applyAlignment="1" applyProtection="1">
      <alignment horizontal="right" vertical="center" indent="1" shrinkToFit="1"/>
      <protection locked="0"/>
    </xf>
    <xf numFmtId="187" fontId="31" fillId="10" borderId="45" xfId="14" applyNumberFormat="1" applyFont="1" applyFill="1" applyBorder="1" applyAlignment="1" applyProtection="1">
      <alignment horizontal="right" vertical="center" indent="1"/>
    </xf>
    <xf numFmtId="188" fontId="31" fillId="10" borderId="3" xfId="14" applyNumberFormat="1" applyFont="1" applyFill="1" applyBorder="1" applyAlignment="1" applyProtection="1">
      <alignment horizontal="right" vertical="center" indent="1"/>
    </xf>
    <xf numFmtId="187" fontId="31" fillId="10" borderId="3" xfId="14" applyNumberFormat="1" applyFont="1" applyFill="1" applyBorder="1" applyAlignment="1" applyProtection="1">
      <alignment horizontal="right" vertical="center" indent="1"/>
    </xf>
    <xf numFmtId="189" fontId="31" fillId="10" borderId="23" xfId="14" quotePrefix="1" applyNumberFormat="1" applyFont="1" applyFill="1" applyBorder="1" applyAlignment="1" applyProtection="1">
      <alignment horizontal="center" vertical="center"/>
    </xf>
    <xf numFmtId="180" fontId="31" fillId="10" borderId="23" xfId="14" applyNumberFormat="1" applyFont="1" applyFill="1" applyBorder="1" applyAlignment="1" applyProtection="1">
      <alignment horizontal="right" vertical="center" indent="1"/>
    </xf>
    <xf numFmtId="0" fontId="32" fillId="0" borderId="0" xfId="0" applyFont="1" applyProtection="1">
      <alignment vertical="center"/>
      <protection locked="0"/>
    </xf>
    <xf numFmtId="0" fontId="31" fillId="0" borderId="0" xfId="0" applyFont="1" applyAlignment="1" applyProtection="1">
      <alignment vertical="top"/>
      <protection locked="0"/>
    </xf>
    <xf numFmtId="0" fontId="33" fillId="0" borderId="0" xfId="0" applyFont="1" applyProtection="1">
      <alignment vertical="center"/>
      <protection locked="0"/>
    </xf>
    <xf numFmtId="0" fontId="31" fillId="0" borderId="0" xfId="0" applyFont="1" applyAlignment="1" applyProtection="1">
      <alignment horizontal="right" vertical="center"/>
      <protection locked="0"/>
    </xf>
    <xf numFmtId="0" fontId="21" fillId="0" borderId="0" xfId="21" applyAlignment="1" applyProtection="1">
      <alignment horizontal="right" vertical="center"/>
      <protection locked="0"/>
    </xf>
    <xf numFmtId="0" fontId="31" fillId="0" borderId="0" xfId="21" applyFont="1" applyProtection="1">
      <alignment vertical="center"/>
      <protection locked="0"/>
    </xf>
    <xf numFmtId="0" fontId="34" fillId="0" borderId="0" xfId="0" applyFont="1" applyProtection="1">
      <alignment vertical="center"/>
      <protection locked="0"/>
    </xf>
    <xf numFmtId="0" fontId="31" fillId="0" borderId="0" xfId="0" applyFont="1" applyProtection="1">
      <alignment vertical="center"/>
      <protection locked="0"/>
    </xf>
    <xf numFmtId="0" fontId="35" fillId="0" borderId="0" xfId="0" applyFont="1" applyProtection="1">
      <alignment vertical="center"/>
      <protection locked="0"/>
    </xf>
    <xf numFmtId="190" fontId="31" fillId="4" borderId="5" xfId="28" quotePrefix="1" applyNumberFormat="1" applyFont="1" applyFill="1" applyBorder="1" applyAlignment="1" applyProtection="1">
      <alignment horizontal="center" vertical="center" wrapText="1"/>
      <protection locked="0"/>
    </xf>
    <xf numFmtId="180" fontId="31" fillId="3" borderId="8" xfId="14" applyNumberFormat="1" applyFont="1" applyFill="1" applyBorder="1" applyAlignment="1" applyProtection="1">
      <alignment horizontal="right" vertical="center" indent="1"/>
      <protection locked="0"/>
    </xf>
    <xf numFmtId="190" fontId="31" fillId="4" borderId="28" xfId="28" quotePrefix="1" applyNumberFormat="1" applyFont="1" applyFill="1" applyBorder="1" applyAlignment="1" applyProtection="1">
      <alignment horizontal="center" vertical="center" wrapText="1"/>
      <protection locked="0"/>
    </xf>
    <xf numFmtId="180" fontId="31" fillId="3" borderId="9" xfId="14" applyNumberFormat="1" applyFont="1" applyFill="1" applyBorder="1" applyAlignment="1" applyProtection="1">
      <alignment horizontal="right" vertical="center" indent="1"/>
      <protection locked="0"/>
    </xf>
    <xf numFmtId="0" fontId="38" fillId="0" borderId="0" xfId="21" applyFont="1" applyProtection="1">
      <alignment vertical="center"/>
      <protection locked="0"/>
    </xf>
    <xf numFmtId="190" fontId="31" fillId="4" borderId="6" xfId="28" quotePrefix="1" applyNumberFormat="1" applyFont="1" applyFill="1" applyBorder="1" applyAlignment="1" applyProtection="1">
      <alignment horizontal="center" vertical="center" wrapText="1"/>
      <protection locked="0"/>
    </xf>
    <xf numFmtId="180" fontId="31" fillId="3" borderId="11" xfId="14" applyNumberFormat="1" applyFont="1" applyFill="1" applyBorder="1" applyAlignment="1" applyProtection="1">
      <alignment horizontal="right" vertical="center" indent="1"/>
      <protection locked="0"/>
    </xf>
    <xf numFmtId="0" fontId="35" fillId="0" borderId="0" xfId="21" applyFont="1" applyProtection="1">
      <alignment vertical="center"/>
      <protection locked="0"/>
    </xf>
    <xf numFmtId="0" fontId="31" fillId="0" borderId="0" xfId="28" applyFont="1" applyAlignment="1" applyProtection="1">
      <alignment horizontal="distributed" vertical="center"/>
      <protection locked="0"/>
    </xf>
    <xf numFmtId="4" fontId="31" fillId="0" borderId="0" xfId="28" applyNumberFormat="1" applyFont="1" applyAlignment="1" applyProtection="1">
      <alignment horizontal="right" vertical="center" indent="1"/>
      <protection locked="0"/>
    </xf>
    <xf numFmtId="187" fontId="31" fillId="0" borderId="0" xfId="28" applyNumberFormat="1" applyFont="1" applyAlignment="1" applyProtection="1">
      <alignment horizontal="center" vertical="center"/>
      <protection locked="0"/>
    </xf>
    <xf numFmtId="0" fontId="31" fillId="4" borderId="0" xfId="21" applyFont="1" applyFill="1" applyAlignment="1" applyProtection="1">
      <alignment horizontal="left" vertical="center"/>
      <protection locked="0"/>
    </xf>
    <xf numFmtId="0" fontId="31" fillId="0" borderId="0" xfId="28" applyFont="1" applyAlignment="1" applyProtection="1">
      <alignment horizontal="center" vertical="center"/>
      <protection locked="0"/>
    </xf>
    <xf numFmtId="0" fontId="31" fillId="0" borderId="0" xfId="28" applyFont="1" applyAlignment="1" applyProtection="1">
      <alignment horizontal="left" vertical="center" indent="4"/>
      <protection locked="0"/>
    </xf>
    <xf numFmtId="40" fontId="31" fillId="4" borderId="3" xfId="12" applyNumberFormat="1" applyFont="1" applyFill="1" applyBorder="1" applyAlignment="1" applyProtection="1">
      <alignment horizontal="left" vertical="center" indent="4"/>
      <protection locked="0"/>
    </xf>
    <xf numFmtId="0" fontId="31" fillId="0" borderId="0" xfId="28" applyFont="1" applyAlignment="1" applyProtection="1">
      <alignment vertical="center"/>
      <protection locked="0"/>
    </xf>
    <xf numFmtId="0" fontId="31" fillId="0" borderId="0" xfId="28" applyFont="1" applyAlignment="1" applyProtection="1">
      <alignment horizontal="left" vertical="center"/>
      <protection locked="0"/>
    </xf>
    <xf numFmtId="0" fontId="31" fillId="0" borderId="20" xfId="21" applyFont="1" applyBorder="1" applyProtection="1">
      <alignment vertical="center"/>
      <protection locked="0"/>
    </xf>
    <xf numFmtId="4" fontId="31" fillId="10" borderId="3" xfId="28" applyNumberFormat="1" applyFont="1" applyFill="1" applyBorder="1" applyAlignment="1">
      <alignment horizontal="right" vertical="center" indent="1"/>
    </xf>
    <xf numFmtId="40" fontId="31" fillId="10" borderId="3" xfId="12" applyNumberFormat="1" applyFont="1" applyFill="1" applyBorder="1" applyAlignment="1" applyProtection="1">
      <alignment horizontal="right" vertical="center" indent="1"/>
    </xf>
    <xf numFmtId="0" fontId="21" fillId="0" borderId="0" xfId="21" applyProtection="1">
      <alignment vertical="center"/>
      <protection locked="0"/>
    </xf>
    <xf numFmtId="0" fontId="44" fillId="0" borderId="0" xfId="21" applyFont="1" applyAlignment="1" applyProtection="1">
      <alignment horizontal="center" vertical="center"/>
      <protection locked="0"/>
    </xf>
    <xf numFmtId="0" fontId="36" fillId="10" borderId="3" xfId="0" applyFont="1" applyFill="1" applyBorder="1" applyAlignment="1" applyProtection="1">
      <alignment horizontal="center" vertical="center" wrapText="1"/>
      <protection locked="0"/>
    </xf>
    <xf numFmtId="190" fontId="21" fillId="4" borderId="31" xfId="21" quotePrefix="1" applyNumberFormat="1" applyFill="1" applyBorder="1" applyAlignment="1" applyProtection="1">
      <alignment horizontal="center" vertical="center"/>
      <protection locked="0"/>
    </xf>
    <xf numFmtId="1" fontId="29" fillId="4" borderId="32" xfId="21" applyNumberFormat="1" applyFont="1" applyFill="1" applyBorder="1" applyAlignment="1" applyProtection="1">
      <alignment horizontal="right" vertical="center" indent="1"/>
      <protection locked="0"/>
    </xf>
    <xf numFmtId="177" fontId="29" fillId="4" borderId="32" xfId="17" applyNumberFormat="1" applyFont="1" applyFill="1" applyBorder="1" applyAlignment="1" applyProtection="1">
      <alignment horizontal="right" vertical="center" indent="1"/>
      <protection locked="0"/>
    </xf>
    <xf numFmtId="190" fontId="21" fillId="4" borderId="33" xfId="21" quotePrefix="1" applyNumberFormat="1" applyFill="1" applyBorder="1" applyAlignment="1" applyProtection="1">
      <alignment horizontal="center" vertical="center"/>
      <protection locked="0"/>
    </xf>
    <xf numFmtId="1" fontId="29" fillId="4" borderId="4" xfId="21" applyNumberFormat="1" applyFont="1" applyFill="1" applyBorder="1" applyAlignment="1" applyProtection="1">
      <alignment horizontal="right" vertical="center" indent="1"/>
      <protection locked="0"/>
    </xf>
    <xf numFmtId="177" fontId="29" fillId="4" borderId="4" xfId="17" applyNumberFormat="1" applyFont="1" applyFill="1" applyBorder="1" applyAlignment="1" applyProtection="1">
      <alignment horizontal="right" vertical="center" indent="1"/>
      <protection locked="0"/>
    </xf>
    <xf numFmtId="190" fontId="21" fillId="4" borderId="34" xfId="21" quotePrefix="1" applyNumberFormat="1" applyFill="1" applyBorder="1" applyAlignment="1" applyProtection="1">
      <alignment horizontal="center" vertical="center"/>
      <protection locked="0"/>
    </xf>
    <xf numFmtId="1" fontId="29" fillId="4" borderId="35" xfId="21" applyNumberFormat="1" applyFont="1" applyFill="1" applyBorder="1" applyAlignment="1" applyProtection="1">
      <alignment horizontal="right" vertical="center" indent="1"/>
      <protection locked="0"/>
    </xf>
    <xf numFmtId="177" fontId="29" fillId="4" borderId="35" xfId="17" applyNumberFormat="1" applyFont="1" applyFill="1" applyBorder="1" applyAlignment="1" applyProtection="1">
      <alignment horizontal="right" vertical="center" indent="1"/>
      <protection locked="0"/>
    </xf>
    <xf numFmtId="0" fontId="47" fillId="0" borderId="0" xfId="21" applyFont="1" applyProtection="1">
      <alignment vertical="center"/>
      <protection locked="0"/>
    </xf>
    <xf numFmtId="0" fontId="47" fillId="0" borderId="0" xfId="21" applyFont="1" applyAlignment="1" applyProtection="1">
      <alignment horizontal="center" vertical="center"/>
      <protection locked="0"/>
    </xf>
    <xf numFmtId="0" fontId="21" fillId="0" borderId="0" xfId="21" applyAlignment="1" applyProtection="1">
      <alignment horizontal="center" vertical="center"/>
      <protection locked="0"/>
    </xf>
    <xf numFmtId="0" fontId="21" fillId="0" borderId="36" xfId="21" applyBorder="1" applyAlignment="1" applyProtection="1">
      <alignment horizontal="right" vertical="center" shrinkToFit="1"/>
      <protection locked="0"/>
    </xf>
    <xf numFmtId="177" fontId="21" fillId="0" borderId="0" xfId="17" applyNumberFormat="1" applyFont="1" applyFill="1" applyBorder="1" applyAlignment="1" applyProtection="1">
      <alignment horizontal="right" vertical="center" indent="1"/>
      <protection locked="0"/>
    </xf>
    <xf numFmtId="0" fontId="21" fillId="10" borderId="20" xfId="21" applyFill="1" applyBorder="1" applyAlignment="1">
      <alignment horizontal="right" vertical="center"/>
    </xf>
    <xf numFmtId="38" fontId="21" fillId="10" borderId="20" xfId="12" applyFont="1" applyFill="1" applyBorder="1" applyAlignment="1" applyProtection="1">
      <alignment horizontal="center" vertical="center"/>
    </xf>
    <xf numFmtId="38" fontId="21" fillId="10" borderId="0" xfId="21" applyNumberFormat="1" applyFill="1">
      <alignment vertical="center"/>
    </xf>
    <xf numFmtId="0" fontId="35" fillId="10" borderId="35" xfId="21" applyFont="1" applyFill="1" applyBorder="1" applyAlignment="1">
      <alignment horizontal="center" vertical="center"/>
    </xf>
    <xf numFmtId="1" fontId="35" fillId="10" borderId="35" xfId="21" applyNumberFormat="1" applyFont="1" applyFill="1" applyBorder="1" applyAlignment="1">
      <alignment horizontal="right" vertical="center" indent="1"/>
    </xf>
    <xf numFmtId="177" fontId="35" fillId="10" borderId="10" xfId="17" applyNumberFormat="1" applyFont="1" applyFill="1" applyBorder="1" applyAlignment="1" applyProtection="1">
      <alignment horizontal="right" vertical="center" indent="1"/>
    </xf>
    <xf numFmtId="177" fontId="35" fillId="10" borderId="21" xfId="17" applyNumberFormat="1" applyFont="1" applyFill="1" applyBorder="1" applyAlignment="1" applyProtection="1">
      <alignment horizontal="right" vertical="center" indent="1"/>
    </xf>
    <xf numFmtId="177" fontId="35" fillId="10" borderId="10" xfId="16" applyNumberFormat="1" applyFont="1" applyFill="1" applyBorder="1" applyAlignment="1" applyProtection="1">
      <alignment horizontal="right" vertical="center" indent="1" shrinkToFit="1"/>
    </xf>
    <xf numFmtId="177" fontId="29" fillId="10" borderId="28" xfId="17" applyNumberFormat="1" applyFont="1" applyFill="1" applyBorder="1" applyAlignment="1" applyProtection="1">
      <alignment horizontal="right" vertical="center" indent="1"/>
    </xf>
    <xf numFmtId="0" fontId="21" fillId="10" borderId="32" xfId="21" quotePrefix="1" applyFill="1" applyBorder="1" applyAlignment="1">
      <alignment horizontal="right" vertical="center"/>
    </xf>
    <xf numFmtId="1" fontId="29" fillId="10" borderId="32" xfId="21" applyNumberFormat="1" applyFont="1" applyFill="1" applyBorder="1" applyAlignment="1">
      <alignment horizontal="right" vertical="center" indent="1"/>
    </xf>
    <xf numFmtId="177" fontId="29" fillId="10" borderId="7" xfId="17" applyNumberFormat="1" applyFont="1" applyFill="1" applyBorder="1" applyAlignment="1" applyProtection="1">
      <alignment horizontal="right" vertical="center" indent="1"/>
    </xf>
    <xf numFmtId="40" fontId="29" fillId="10" borderId="23" xfId="17" applyNumberFormat="1" applyFont="1" applyFill="1" applyBorder="1" applyAlignment="1" applyProtection="1">
      <alignment horizontal="right" vertical="center" indent="1"/>
    </xf>
    <xf numFmtId="1" fontId="29" fillId="10" borderId="26" xfId="21" applyNumberFormat="1" applyFont="1" applyFill="1" applyBorder="1" applyAlignment="1">
      <alignment horizontal="right" vertical="center" indent="1"/>
    </xf>
    <xf numFmtId="178" fontId="21" fillId="10" borderId="3" xfId="21" applyNumberFormat="1" applyFill="1" applyBorder="1" applyAlignment="1">
      <alignment horizontal="right" vertical="center" indent="1"/>
    </xf>
    <xf numFmtId="0" fontId="21" fillId="10" borderId="24" xfId="21" applyFill="1" applyBorder="1" applyAlignment="1">
      <alignment horizontal="center" vertical="center"/>
    </xf>
    <xf numFmtId="177" fontId="21" fillId="10" borderId="24" xfId="17" applyNumberFormat="1" applyFont="1" applyFill="1" applyBorder="1" applyAlignment="1" applyProtection="1">
      <alignment horizontal="right" vertical="center" indent="1"/>
    </xf>
    <xf numFmtId="0" fontId="33" fillId="0" borderId="0" xfId="0" applyFont="1" applyAlignment="1" applyProtection="1">
      <alignment vertical="top"/>
      <protection locked="0"/>
    </xf>
    <xf numFmtId="0" fontId="31" fillId="0" borderId="0" xfId="0" applyFont="1" applyAlignment="1" applyProtection="1">
      <alignment horizontal="right" vertical="top"/>
      <protection locked="0"/>
    </xf>
    <xf numFmtId="0" fontId="39" fillId="0" borderId="0" xfId="0" applyFont="1" applyAlignment="1" applyProtection="1">
      <alignment horizontal="center" vertical="top"/>
      <protection locked="0"/>
    </xf>
    <xf numFmtId="0" fontId="21" fillId="0" borderId="0" xfId="21" applyAlignment="1" applyProtection="1">
      <alignment horizontal="left" vertical="center"/>
      <protection locked="0"/>
    </xf>
    <xf numFmtId="0" fontId="35" fillId="10" borderId="3" xfId="0" applyFont="1" applyFill="1" applyBorder="1" applyAlignment="1" applyProtection="1">
      <alignment vertical="top" wrapText="1"/>
      <protection locked="0"/>
    </xf>
    <xf numFmtId="0" fontId="31" fillId="4" borderId="3" xfId="0" applyFont="1" applyFill="1" applyBorder="1" applyAlignment="1" applyProtection="1">
      <alignment vertical="top" wrapText="1"/>
      <protection locked="0"/>
    </xf>
    <xf numFmtId="0" fontId="50" fillId="4" borderId="3" xfId="0" applyFont="1" applyFill="1" applyBorder="1" applyAlignment="1" applyProtection="1">
      <alignment horizontal="left" vertical="top" wrapText="1" indent="1"/>
      <protection locked="0"/>
    </xf>
    <xf numFmtId="40" fontId="39" fillId="4" borderId="3" xfId="12" applyNumberFormat="1" applyFont="1" applyFill="1" applyBorder="1" applyAlignment="1" applyProtection="1">
      <alignment horizontal="center" vertical="top" wrapText="1"/>
      <protection locked="0"/>
    </xf>
    <xf numFmtId="38" fontId="39" fillId="4" borderId="3" xfId="12" applyFont="1" applyFill="1" applyBorder="1" applyAlignment="1" applyProtection="1">
      <alignment horizontal="center" vertical="top" wrapText="1"/>
      <protection locked="0"/>
    </xf>
    <xf numFmtId="0" fontId="31" fillId="4" borderId="3" xfId="0" applyFont="1" applyFill="1" applyBorder="1" applyAlignment="1" applyProtection="1">
      <alignment vertical="top"/>
      <protection locked="0"/>
    </xf>
    <xf numFmtId="0" fontId="35" fillId="0" borderId="0" xfId="0" applyFont="1" applyAlignment="1" applyProtection="1">
      <alignment vertical="top"/>
      <protection locked="0"/>
    </xf>
    <xf numFmtId="0" fontId="35" fillId="10" borderId="3" xfId="0" applyFont="1" applyFill="1" applyBorder="1" applyAlignment="1">
      <alignment vertical="top" wrapText="1"/>
    </xf>
    <xf numFmtId="0" fontId="49" fillId="10" borderId="3" xfId="0" applyFont="1" applyFill="1" applyBorder="1" applyAlignment="1">
      <alignment horizontal="left" vertical="top" wrapText="1" indent="1"/>
    </xf>
    <xf numFmtId="0" fontId="38" fillId="10" borderId="3" xfId="0" applyFont="1" applyFill="1" applyBorder="1" applyAlignment="1">
      <alignment horizontal="center" vertical="top" wrapText="1"/>
    </xf>
    <xf numFmtId="3" fontId="38" fillId="10" borderId="3" xfId="0" applyNumberFormat="1" applyFont="1" applyFill="1" applyBorder="1" applyAlignment="1">
      <alignment horizontal="center" vertical="top" wrapText="1"/>
    </xf>
    <xf numFmtId="0" fontId="35" fillId="10" borderId="3" xfId="0" applyFont="1" applyFill="1" applyBorder="1" applyAlignment="1">
      <alignment vertical="top"/>
    </xf>
    <xf numFmtId="0" fontId="51" fillId="0" borderId="0" xfId="0" applyFont="1" applyProtection="1">
      <alignment vertical="center"/>
      <protection locked="0"/>
    </xf>
    <xf numFmtId="0" fontId="31" fillId="4" borderId="41" xfId="0" applyFont="1" applyFill="1" applyBorder="1" applyAlignment="1" applyProtection="1">
      <alignment horizontal="center" vertical="top"/>
      <protection locked="0"/>
    </xf>
    <xf numFmtId="14" fontId="31" fillId="4" borderId="42" xfId="0" applyNumberFormat="1" applyFont="1" applyFill="1" applyBorder="1" applyAlignment="1" applyProtection="1">
      <alignment horizontal="center" vertical="top" shrinkToFit="1"/>
      <protection locked="0"/>
    </xf>
    <xf numFmtId="14" fontId="31" fillId="4" borderId="47" xfId="0" applyNumberFormat="1" applyFont="1" applyFill="1" applyBorder="1" applyAlignment="1" applyProtection="1">
      <alignment horizontal="center" vertical="top" shrinkToFit="1"/>
      <protection locked="0"/>
    </xf>
    <xf numFmtId="0" fontId="31" fillId="4" borderId="39" xfId="0" applyFont="1" applyFill="1" applyBorder="1" applyAlignment="1" applyProtection="1">
      <alignment horizontal="center" vertical="top"/>
      <protection locked="0"/>
    </xf>
    <xf numFmtId="14" fontId="31" fillId="4" borderId="37" xfId="0" applyNumberFormat="1" applyFont="1" applyFill="1" applyBorder="1" applyAlignment="1" applyProtection="1">
      <alignment horizontal="center" vertical="top" shrinkToFit="1"/>
      <protection locked="0"/>
    </xf>
    <xf numFmtId="14" fontId="31" fillId="4" borderId="49" xfId="0" applyNumberFormat="1" applyFont="1" applyFill="1" applyBorder="1" applyAlignment="1" applyProtection="1">
      <alignment horizontal="center" vertical="top" shrinkToFit="1"/>
      <protection locked="0"/>
    </xf>
    <xf numFmtId="0" fontId="31" fillId="4" borderId="43" xfId="0" applyFont="1" applyFill="1" applyBorder="1" applyAlignment="1" applyProtection="1">
      <alignment horizontal="center" vertical="top"/>
      <protection locked="0"/>
    </xf>
    <xf numFmtId="0" fontId="31" fillId="4" borderId="21" xfId="0" applyFont="1" applyFill="1" applyBorder="1" applyAlignment="1" applyProtection="1">
      <alignment horizontal="left" vertical="top" wrapText="1" indent="3"/>
      <protection locked="0"/>
    </xf>
    <xf numFmtId="14" fontId="31" fillId="4" borderId="38" xfId="0" applyNumberFormat="1" applyFont="1" applyFill="1" applyBorder="1" applyAlignment="1" applyProtection="1">
      <alignment horizontal="center" vertical="top" shrinkToFit="1"/>
      <protection locked="0"/>
    </xf>
    <xf numFmtId="14" fontId="31" fillId="4" borderId="47" xfId="0" applyNumberFormat="1" applyFont="1" applyFill="1" applyBorder="1" applyAlignment="1" applyProtection="1">
      <alignment horizontal="left" vertical="top" shrinkToFit="1"/>
      <protection locked="0"/>
    </xf>
    <xf numFmtId="14" fontId="31" fillId="4" borderId="49" xfId="0" applyNumberFormat="1" applyFont="1" applyFill="1" applyBorder="1" applyAlignment="1" applyProtection="1">
      <alignment horizontal="left" vertical="top" shrinkToFit="1"/>
      <protection locked="0"/>
    </xf>
    <xf numFmtId="0" fontId="31" fillId="4" borderId="28" xfId="0" applyFont="1" applyFill="1" applyBorder="1" applyAlignment="1" applyProtection="1">
      <alignment horizontal="center" vertical="top"/>
      <protection locked="0"/>
    </xf>
    <xf numFmtId="0" fontId="31" fillId="4" borderId="21" xfId="0" applyFont="1" applyFill="1" applyBorder="1" applyAlignment="1" applyProtection="1">
      <alignment horizontal="left" vertical="top" wrapText="1" indent="3" shrinkToFit="1"/>
      <protection locked="0"/>
    </xf>
    <xf numFmtId="0" fontId="31" fillId="4" borderId="23" xfId="0" applyFont="1" applyFill="1" applyBorder="1" applyAlignment="1" applyProtection="1">
      <alignment horizontal="center" vertical="top" shrinkToFit="1"/>
      <protection locked="0"/>
    </xf>
    <xf numFmtId="0" fontId="31" fillId="4" borderId="23" xfId="0" applyFont="1" applyFill="1" applyBorder="1" applyAlignment="1" applyProtection="1">
      <alignment horizontal="center" vertical="top" wrapText="1" shrinkToFit="1"/>
      <protection locked="0"/>
    </xf>
    <xf numFmtId="0" fontId="31" fillId="4" borderId="45" xfId="0" applyFont="1" applyFill="1" applyBorder="1" applyAlignment="1" applyProtection="1">
      <alignment horizontal="center" vertical="top" shrinkToFit="1"/>
      <protection locked="0"/>
    </xf>
    <xf numFmtId="0" fontId="31" fillId="4" borderId="6" xfId="0" applyFont="1" applyFill="1" applyBorder="1" applyAlignment="1" applyProtection="1">
      <alignment horizontal="center" vertical="top"/>
      <protection locked="0"/>
    </xf>
    <xf numFmtId="0" fontId="31" fillId="4" borderId="10" xfId="0" applyFont="1" applyFill="1" applyBorder="1" applyAlignment="1" applyProtection="1">
      <alignment horizontal="left" vertical="top" indent="3" shrinkToFit="1"/>
      <protection locked="0"/>
    </xf>
    <xf numFmtId="14" fontId="31" fillId="4" borderId="10" xfId="0" applyNumberFormat="1" applyFont="1" applyFill="1" applyBorder="1" applyAlignment="1" applyProtection="1">
      <alignment horizontal="center" vertical="top" shrinkToFit="1"/>
      <protection locked="0"/>
    </xf>
    <xf numFmtId="14" fontId="31" fillId="4" borderId="45" xfId="0" applyNumberFormat="1" applyFont="1" applyFill="1" applyBorder="1" applyAlignment="1" applyProtection="1">
      <alignment horizontal="center" vertical="top" shrinkToFit="1"/>
      <protection locked="0"/>
    </xf>
    <xf numFmtId="0" fontId="31" fillId="0" borderId="0" xfId="0" applyFont="1" applyAlignment="1" applyProtection="1">
      <alignment horizontal="center" vertical="top"/>
      <protection locked="0"/>
    </xf>
    <xf numFmtId="0" fontId="52" fillId="0" borderId="0" xfId="0" applyFont="1" applyAlignment="1" applyProtection="1">
      <alignment horizontal="left" vertical="top"/>
      <protection locked="0"/>
    </xf>
    <xf numFmtId="0" fontId="31" fillId="10" borderId="27" xfId="0" applyFont="1" applyFill="1" applyBorder="1" applyAlignment="1">
      <alignment vertical="top"/>
    </xf>
    <xf numFmtId="0" fontId="31" fillId="10" borderId="30" xfId="0" applyFont="1" applyFill="1" applyBorder="1" applyAlignment="1">
      <alignment vertical="top"/>
    </xf>
    <xf numFmtId="0" fontId="31" fillId="10" borderId="26" xfId="0" applyFont="1" applyFill="1" applyBorder="1" applyAlignment="1">
      <alignment vertical="top"/>
    </xf>
    <xf numFmtId="0" fontId="31" fillId="10" borderId="4" xfId="0" applyFont="1" applyFill="1" applyBorder="1" applyAlignment="1">
      <alignment vertical="top"/>
    </xf>
    <xf numFmtId="14" fontId="31" fillId="10" borderId="40" xfId="0" applyNumberFormat="1" applyFont="1" applyFill="1" applyBorder="1" applyAlignment="1">
      <alignment horizontal="center" vertical="top" shrinkToFit="1"/>
    </xf>
    <xf numFmtId="0" fontId="31" fillId="10" borderId="22" xfId="0" applyFont="1" applyFill="1" applyBorder="1" applyAlignment="1">
      <alignment horizontal="center" vertical="top" shrinkToFit="1"/>
    </xf>
    <xf numFmtId="14" fontId="31" fillId="10" borderId="21" xfId="0" applyNumberFormat="1" applyFont="1" applyFill="1" applyBorder="1" applyAlignment="1">
      <alignment horizontal="center" vertical="top" shrinkToFit="1"/>
    </xf>
    <xf numFmtId="0" fontId="31" fillId="10" borderId="23" xfId="0" applyFont="1" applyFill="1" applyBorder="1" applyAlignment="1">
      <alignment horizontal="center" vertical="top" shrinkToFit="1"/>
    </xf>
    <xf numFmtId="0" fontId="31" fillId="10" borderId="21" xfId="0" applyFont="1" applyFill="1" applyBorder="1" applyAlignment="1">
      <alignment horizontal="center" vertical="top" shrinkToFit="1"/>
    </xf>
    <xf numFmtId="14" fontId="31" fillId="10" borderId="22" xfId="0" applyNumberFormat="1" applyFont="1" applyFill="1" applyBorder="1" applyAlignment="1">
      <alignment horizontal="center" vertical="top" shrinkToFit="1"/>
    </xf>
    <xf numFmtId="0" fontId="31" fillId="10" borderId="40" xfId="0" applyFont="1" applyFill="1" applyBorder="1" applyAlignment="1">
      <alignment horizontal="center" vertical="top" shrinkToFit="1"/>
    </xf>
    <xf numFmtId="0" fontId="31" fillId="10" borderId="3" xfId="0" applyFont="1" applyFill="1" applyBorder="1" applyAlignment="1">
      <alignment horizontal="center" vertical="top" shrinkToFit="1"/>
    </xf>
    <xf numFmtId="0" fontId="31" fillId="10" borderId="9" xfId="0" applyFont="1" applyFill="1" applyBorder="1" applyAlignment="1">
      <alignment horizontal="center" vertical="top" shrinkToFit="1"/>
    </xf>
    <xf numFmtId="14" fontId="31" fillId="10" borderId="10" xfId="0" applyNumberFormat="1" applyFont="1" applyFill="1" applyBorder="1" applyAlignment="1">
      <alignment horizontal="center" vertical="top" shrinkToFit="1"/>
    </xf>
    <xf numFmtId="14" fontId="31" fillId="10" borderId="11" xfId="0" applyNumberFormat="1" applyFont="1" applyFill="1" applyBorder="1" applyAlignment="1">
      <alignment horizontal="center" vertical="top" shrinkToFit="1"/>
    </xf>
    <xf numFmtId="0" fontId="31" fillId="10" borderId="40" xfId="0" applyFont="1" applyFill="1" applyBorder="1" applyAlignment="1">
      <alignment vertical="top" shrinkToFit="1"/>
    </xf>
    <xf numFmtId="0" fontId="31" fillId="10" borderId="23" xfId="0" applyFont="1" applyFill="1" applyBorder="1" applyAlignment="1">
      <alignment vertical="top" shrinkToFit="1"/>
    </xf>
    <xf numFmtId="57" fontId="31" fillId="10" borderId="21" xfId="0" applyNumberFormat="1" applyFont="1" applyFill="1" applyBorder="1" applyAlignment="1">
      <alignment horizontal="center" vertical="top" shrinkToFit="1"/>
    </xf>
    <xf numFmtId="0" fontId="31" fillId="0" borderId="0" xfId="0" applyFont="1" applyAlignment="1" applyProtection="1">
      <alignment vertical="center" wrapText="1"/>
      <protection locked="0"/>
    </xf>
    <xf numFmtId="176" fontId="35" fillId="10" borderId="21" xfId="0" applyNumberFormat="1" applyFont="1" applyFill="1" applyBorder="1" applyAlignment="1" applyProtection="1">
      <alignment horizontal="center" vertical="top"/>
      <protection locked="0"/>
    </xf>
    <xf numFmtId="192" fontId="35" fillId="10" borderId="21" xfId="0" applyNumberFormat="1" applyFont="1" applyFill="1" applyBorder="1" applyAlignment="1" applyProtection="1">
      <alignment horizontal="center" vertical="top"/>
      <protection locked="0"/>
    </xf>
    <xf numFmtId="0" fontId="31" fillId="0" borderId="3" xfId="0" applyFont="1" applyBorder="1" applyAlignment="1" applyProtection="1">
      <alignment vertical="top" wrapText="1"/>
      <protection locked="0"/>
    </xf>
    <xf numFmtId="2" fontId="31" fillId="4" borderId="31" xfId="0" applyNumberFormat="1" applyFont="1" applyFill="1" applyBorder="1" applyAlignment="1" applyProtection="1">
      <alignment horizontal="right" vertical="top" indent="1"/>
      <protection locked="0"/>
    </xf>
    <xf numFmtId="193" fontId="31" fillId="4" borderId="7" xfId="12" applyNumberFormat="1" applyFont="1" applyFill="1" applyBorder="1" applyAlignment="1" applyProtection="1">
      <alignment horizontal="right" vertical="top" indent="1"/>
      <protection locked="0"/>
    </xf>
    <xf numFmtId="193" fontId="31" fillId="4" borderId="8" xfId="12" applyNumberFormat="1" applyFont="1" applyFill="1" applyBorder="1" applyAlignment="1" applyProtection="1">
      <alignment horizontal="right" vertical="top" indent="1"/>
      <protection locked="0"/>
    </xf>
    <xf numFmtId="2" fontId="31" fillId="0" borderId="0" xfId="0" applyNumberFormat="1" applyFont="1" applyAlignment="1" applyProtection="1">
      <alignment vertical="top"/>
      <protection locked="0"/>
    </xf>
    <xf numFmtId="2" fontId="31" fillId="4" borderId="33" xfId="0" applyNumberFormat="1" applyFont="1" applyFill="1" applyBorder="1" applyAlignment="1" applyProtection="1">
      <alignment horizontal="right" vertical="top" indent="1"/>
      <protection locked="0"/>
    </xf>
    <xf numFmtId="193" fontId="31" fillId="4" borderId="3" xfId="12" applyNumberFormat="1" applyFont="1" applyFill="1" applyBorder="1" applyAlignment="1" applyProtection="1">
      <alignment horizontal="right" vertical="top" indent="1"/>
      <protection locked="0"/>
    </xf>
    <xf numFmtId="193" fontId="31" fillId="4" borderId="9" xfId="12" applyNumberFormat="1" applyFont="1" applyFill="1" applyBorder="1" applyAlignment="1" applyProtection="1">
      <alignment horizontal="right" vertical="top" indent="1"/>
      <protection locked="0"/>
    </xf>
    <xf numFmtId="2" fontId="31" fillId="4" borderId="34" xfId="0" applyNumberFormat="1" applyFont="1" applyFill="1" applyBorder="1" applyAlignment="1" applyProtection="1">
      <alignment horizontal="right" vertical="top" indent="1"/>
      <protection locked="0"/>
    </xf>
    <xf numFmtId="193" fontId="31" fillId="4" borderId="10" xfId="12" applyNumberFormat="1" applyFont="1" applyFill="1" applyBorder="1" applyAlignment="1" applyProtection="1">
      <alignment horizontal="right" vertical="top" indent="1"/>
      <protection locked="0"/>
    </xf>
    <xf numFmtId="193" fontId="31" fillId="4" borderId="11" xfId="12" applyNumberFormat="1" applyFont="1" applyFill="1" applyBorder="1" applyAlignment="1" applyProtection="1">
      <alignment horizontal="right" vertical="top" indent="1"/>
      <protection locked="0"/>
    </xf>
    <xf numFmtId="190" fontId="31" fillId="4" borderId="24" xfId="0" applyNumberFormat="1" applyFont="1" applyFill="1" applyBorder="1" applyAlignment="1" applyProtection="1">
      <alignment horizontal="center" vertical="center"/>
      <protection locked="0"/>
    </xf>
    <xf numFmtId="0" fontId="55" fillId="0" borderId="0" xfId="0" applyFont="1" applyAlignment="1" applyProtection="1">
      <alignment vertical="top"/>
      <protection locked="0"/>
    </xf>
    <xf numFmtId="191" fontId="51" fillId="4" borderId="3" xfId="0" applyNumberFormat="1" applyFont="1" applyFill="1" applyBorder="1" applyAlignment="1" applyProtection="1">
      <alignment horizontal="center" vertical="top" wrapText="1"/>
      <protection locked="0"/>
    </xf>
    <xf numFmtId="176" fontId="35" fillId="10" borderId="21" xfId="0" applyNumberFormat="1" applyFont="1" applyFill="1" applyBorder="1" applyAlignment="1">
      <alignment horizontal="center" vertical="top"/>
    </xf>
    <xf numFmtId="40" fontId="31" fillId="10" borderId="28" xfId="12" applyNumberFormat="1" applyFont="1" applyFill="1" applyBorder="1" applyAlignment="1" applyProtection="1">
      <alignment horizontal="right" vertical="top" indent="1"/>
    </xf>
    <xf numFmtId="40" fontId="31" fillId="10" borderId="3" xfId="12" applyNumberFormat="1" applyFont="1" applyFill="1" applyBorder="1" applyAlignment="1" applyProtection="1">
      <alignment horizontal="right" vertical="top" indent="1"/>
    </xf>
    <xf numFmtId="38" fontId="31" fillId="10" borderId="24" xfId="0" applyNumberFormat="1" applyFont="1" applyFill="1" applyBorder="1" applyAlignment="1">
      <alignment horizontal="center" vertical="center"/>
    </xf>
    <xf numFmtId="0" fontId="31" fillId="10" borderId="24" xfId="0" applyFont="1" applyFill="1" applyBorder="1">
      <alignment vertical="center"/>
    </xf>
    <xf numFmtId="38" fontId="31" fillId="0" borderId="0" xfId="0" applyNumberFormat="1" applyFont="1" applyAlignment="1">
      <alignment vertical="top"/>
    </xf>
    <xf numFmtId="0" fontId="31" fillId="0" borderId="0" xfId="0" applyFont="1" applyAlignment="1">
      <alignment vertical="top"/>
    </xf>
    <xf numFmtId="0" fontId="36" fillId="0" borderId="0" xfId="0" applyFont="1" applyAlignment="1">
      <alignment horizontal="right" vertical="top"/>
    </xf>
    <xf numFmtId="0" fontId="43" fillId="0" borderId="0" xfId="0" applyFont="1" applyAlignment="1">
      <alignment horizontal="right" vertical="top"/>
    </xf>
    <xf numFmtId="0" fontId="39" fillId="0" borderId="0" xfId="0" applyFont="1" applyAlignment="1">
      <alignment horizontal="center" vertical="top"/>
    </xf>
    <xf numFmtId="0" fontId="36" fillId="0" borderId="0" xfId="0" applyFont="1">
      <alignment vertical="center"/>
    </xf>
    <xf numFmtId="0" fontId="36" fillId="0" borderId="0" xfId="0" applyFont="1" applyAlignment="1">
      <alignment vertical="top"/>
    </xf>
    <xf numFmtId="0" fontId="32" fillId="0" borderId="0" xfId="0" applyFont="1">
      <alignment vertical="center"/>
    </xf>
    <xf numFmtId="0" fontId="51" fillId="0" borderId="0" xfId="0" applyFont="1">
      <alignment vertical="center"/>
    </xf>
    <xf numFmtId="0" fontId="36" fillId="7" borderId="3" xfId="0" applyFont="1" applyFill="1" applyBorder="1" applyAlignment="1">
      <alignment horizontal="center" vertical="top" wrapText="1"/>
    </xf>
    <xf numFmtId="0" fontId="48" fillId="7" borderId="21" xfId="0" applyFont="1" applyFill="1" applyBorder="1" applyAlignment="1">
      <alignment horizontal="center" vertical="top"/>
    </xf>
    <xf numFmtId="0" fontId="48" fillId="7" borderId="21" xfId="0" applyFont="1" applyFill="1" applyBorder="1" applyAlignment="1">
      <alignment horizontal="center" vertical="top" wrapText="1"/>
    </xf>
    <xf numFmtId="0" fontId="36" fillId="7" borderId="21" xfId="0" applyFont="1" applyFill="1" applyBorder="1" applyAlignment="1">
      <alignment horizontal="center" vertical="top" wrapText="1"/>
    </xf>
    <xf numFmtId="191" fontId="31" fillId="0" borderId="0" xfId="0" applyNumberFormat="1" applyFont="1" applyAlignment="1">
      <alignment vertical="top"/>
    </xf>
    <xf numFmtId="0" fontId="31" fillId="4" borderId="31" xfId="0" applyFont="1" applyFill="1" applyBorder="1" applyAlignment="1" applyProtection="1">
      <alignment horizontal="center" vertical="center" wrapText="1"/>
      <protection locked="0"/>
    </xf>
    <xf numFmtId="0" fontId="31" fillId="4" borderId="8" xfId="0" applyFont="1" applyFill="1" applyBorder="1" applyAlignment="1" applyProtection="1">
      <alignment horizontal="left" vertical="center" wrapText="1"/>
      <protection locked="0"/>
    </xf>
    <xf numFmtId="0" fontId="41" fillId="0" borderId="3" xfId="0" applyFont="1" applyBorder="1" applyProtection="1">
      <alignment vertical="center"/>
      <protection locked="0"/>
    </xf>
    <xf numFmtId="0" fontId="31" fillId="4" borderId="33" xfId="0" applyFont="1" applyFill="1" applyBorder="1" applyAlignment="1" applyProtection="1">
      <alignment horizontal="center" vertical="center" wrapText="1"/>
      <protection locked="0"/>
    </xf>
    <xf numFmtId="0" fontId="31" fillId="4" borderId="9" xfId="0" applyFont="1" applyFill="1" applyBorder="1" applyAlignment="1" applyProtection="1">
      <alignment horizontal="left" vertical="center" wrapText="1"/>
      <protection locked="0"/>
    </xf>
    <xf numFmtId="0" fontId="38" fillId="0" borderId="3" xfId="0" applyFont="1" applyBorder="1" applyAlignment="1" applyProtection="1">
      <alignment vertical="top"/>
      <protection locked="0"/>
    </xf>
    <xf numFmtId="0" fontId="38" fillId="0" borderId="3" xfId="0" applyFont="1" applyBorder="1" applyProtection="1">
      <alignment vertical="center"/>
      <protection locked="0"/>
    </xf>
    <xf numFmtId="0" fontId="31" fillId="4" borderId="33" xfId="0" applyFont="1" applyFill="1" applyBorder="1" applyAlignment="1" applyProtection="1">
      <alignment horizontal="center" vertical="top" wrapText="1"/>
      <protection locked="0"/>
    </xf>
    <xf numFmtId="0" fontId="31" fillId="4" borderId="9" xfId="0" applyFont="1" applyFill="1" applyBorder="1" applyAlignment="1" applyProtection="1">
      <alignment horizontal="left" vertical="top" wrapText="1"/>
      <protection locked="0"/>
    </xf>
    <xf numFmtId="0" fontId="42" fillId="4" borderId="34" xfId="30" applyFont="1" applyFill="1" applyBorder="1" applyAlignment="1" applyProtection="1">
      <alignment horizontal="center" vertical="top" wrapText="1"/>
      <protection locked="0"/>
    </xf>
    <xf numFmtId="0" fontId="42" fillId="4" borderId="11" xfId="30" applyFont="1" applyFill="1" applyBorder="1" applyAlignment="1" applyProtection="1">
      <alignment horizontal="left" vertical="top" wrapText="1"/>
      <protection locked="0"/>
    </xf>
    <xf numFmtId="0" fontId="31" fillId="0" borderId="0" xfId="0" applyFont="1" applyAlignment="1" applyProtection="1">
      <alignment horizontal="center" vertical="top" wrapText="1"/>
      <protection locked="0"/>
    </xf>
    <xf numFmtId="0" fontId="31" fillId="4" borderId="31" xfId="0" applyFont="1" applyFill="1" applyBorder="1" applyAlignment="1" applyProtection="1">
      <alignment horizontal="center" vertical="top" wrapText="1"/>
      <protection locked="0"/>
    </xf>
    <xf numFmtId="0" fontId="31" fillId="4" borderId="8" xfId="0" applyFont="1" applyFill="1" applyBorder="1" applyAlignment="1" applyProtection="1">
      <alignment horizontal="left" vertical="top" wrapText="1"/>
      <protection locked="0"/>
    </xf>
    <xf numFmtId="0" fontId="39" fillId="0" borderId="3" xfId="0" applyFont="1" applyBorder="1" applyAlignment="1" applyProtection="1">
      <alignment vertical="top"/>
      <protection locked="0"/>
    </xf>
    <xf numFmtId="0" fontId="31" fillId="4" borderId="33" xfId="0" applyFont="1" applyFill="1" applyBorder="1" applyAlignment="1" applyProtection="1">
      <alignment horizontal="left" vertical="top" wrapText="1" indent="3"/>
      <protection locked="0"/>
    </xf>
    <xf numFmtId="0" fontId="31" fillId="4" borderId="9" xfId="0" applyFont="1" applyFill="1" applyBorder="1" applyAlignment="1" applyProtection="1">
      <alignment horizontal="left" vertical="top" wrapText="1" indent="3"/>
      <protection locked="0"/>
    </xf>
    <xf numFmtId="0" fontId="31" fillId="4" borderId="34" xfId="0" applyFont="1" applyFill="1" applyBorder="1" applyAlignment="1" applyProtection="1">
      <alignment horizontal="left" vertical="top" wrapText="1" indent="3"/>
      <protection locked="0"/>
    </xf>
    <xf numFmtId="0" fontId="31" fillId="4" borderId="11" xfId="0" applyFont="1" applyFill="1" applyBorder="1" applyAlignment="1" applyProtection="1">
      <alignment horizontal="left" vertical="top" wrapText="1" indent="3"/>
      <protection locked="0"/>
    </xf>
    <xf numFmtId="0" fontId="31" fillId="0" borderId="0" xfId="0" applyFont="1" applyAlignment="1" applyProtection="1">
      <alignment vertical="top" wrapText="1"/>
      <protection locked="0"/>
    </xf>
    <xf numFmtId="0" fontId="31" fillId="0" borderId="0" xfId="0" applyFont="1" applyAlignment="1" applyProtection="1">
      <alignment horizontal="left" vertical="top" wrapText="1" indent="3"/>
      <protection locked="0"/>
    </xf>
    <xf numFmtId="31" fontId="31" fillId="4" borderId="31" xfId="0" applyNumberFormat="1" applyFont="1" applyFill="1" applyBorder="1" applyAlignment="1" applyProtection="1">
      <alignment horizontal="center" vertical="top" wrapText="1"/>
      <protection locked="0"/>
    </xf>
    <xf numFmtId="31" fontId="31" fillId="4" borderId="8" xfId="0" applyNumberFormat="1" applyFont="1" applyFill="1" applyBorder="1" applyAlignment="1" applyProtection="1">
      <alignment horizontal="left" vertical="top" wrapText="1"/>
      <protection locked="0"/>
    </xf>
    <xf numFmtId="31" fontId="31" fillId="4" borderId="33" xfId="0" applyNumberFormat="1" applyFont="1" applyFill="1" applyBorder="1" applyAlignment="1" applyProtection="1">
      <alignment horizontal="center" vertical="top" wrapText="1"/>
      <protection locked="0"/>
    </xf>
    <xf numFmtId="31" fontId="31" fillId="4" borderId="9" xfId="0" applyNumberFormat="1" applyFont="1" applyFill="1" applyBorder="1" applyAlignment="1" applyProtection="1">
      <alignment horizontal="left" vertical="top" wrapText="1"/>
      <protection locked="0"/>
    </xf>
    <xf numFmtId="9" fontId="31" fillId="4" borderId="33" xfId="0" applyNumberFormat="1" applyFont="1" applyFill="1" applyBorder="1" applyAlignment="1" applyProtection="1">
      <alignment horizontal="center" vertical="top" wrapText="1"/>
      <protection locked="0"/>
    </xf>
    <xf numFmtId="9" fontId="31" fillId="4" borderId="9" xfId="0" applyNumberFormat="1" applyFont="1" applyFill="1" applyBorder="1" applyAlignment="1" applyProtection="1">
      <alignment horizontal="left" vertical="top" wrapText="1"/>
      <protection locked="0"/>
    </xf>
    <xf numFmtId="38" fontId="31" fillId="4" borderId="50" xfId="12" applyFont="1" applyFill="1" applyBorder="1" applyAlignment="1" applyProtection="1">
      <alignment horizontal="center" vertical="top" wrapText="1"/>
      <protection locked="0"/>
    </xf>
    <xf numFmtId="38" fontId="31" fillId="4" borderId="38" xfId="12" applyFont="1" applyFill="1" applyBorder="1" applyAlignment="1" applyProtection="1">
      <alignment horizontal="left" vertical="top" wrapText="1"/>
      <protection locked="0"/>
    </xf>
    <xf numFmtId="38" fontId="31" fillId="4" borderId="50" xfId="12" applyFont="1" applyFill="1" applyBorder="1" applyAlignment="1" applyProtection="1">
      <alignment horizontal="left" vertical="top" wrapText="1" indent="3"/>
      <protection locked="0"/>
    </xf>
    <xf numFmtId="38" fontId="31" fillId="4" borderId="38" xfId="12" applyFont="1" applyFill="1" applyBorder="1" applyAlignment="1" applyProtection="1">
      <alignment horizontal="left" vertical="top" wrapText="1" indent="3"/>
      <protection locked="0"/>
    </xf>
    <xf numFmtId="0" fontId="31" fillId="4" borderId="50" xfId="0" applyFont="1" applyFill="1" applyBorder="1" applyAlignment="1" applyProtection="1">
      <alignment horizontal="left" vertical="top" wrapText="1" indent="3"/>
      <protection locked="0"/>
    </xf>
    <xf numFmtId="0" fontId="31" fillId="4" borderId="38" xfId="0" applyFont="1" applyFill="1" applyBorder="1" applyAlignment="1" applyProtection="1">
      <alignment horizontal="left" vertical="top" wrapText="1" indent="3"/>
      <protection locked="0"/>
    </xf>
    <xf numFmtId="0" fontId="31" fillId="4" borderId="34" xfId="0" applyFont="1" applyFill="1" applyBorder="1" applyAlignment="1" applyProtection="1">
      <alignment horizontal="center" vertical="top" wrapText="1"/>
      <protection locked="0"/>
    </xf>
    <xf numFmtId="0" fontId="31" fillId="4" borderId="11" xfId="0" applyFont="1" applyFill="1" applyBorder="1" applyAlignment="1" applyProtection="1">
      <alignment horizontal="left" vertical="top" wrapText="1"/>
      <protection locked="0"/>
    </xf>
    <xf numFmtId="0" fontId="33" fillId="0" borderId="0" xfId="0" applyFont="1">
      <alignment vertical="center"/>
    </xf>
    <xf numFmtId="0" fontId="36" fillId="6" borderId="3" xfId="0" applyFont="1" applyFill="1" applyBorder="1" applyAlignment="1">
      <alignment vertical="center" wrapText="1"/>
    </xf>
    <xf numFmtId="0" fontId="36" fillId="6" borderId="3" xfId="0" applyFont="1" applyFill="1" applyBorder="1" applyAlignment="1">
      <alignment horizontal="center" vertical="center" wrapText="1"/>
    </xf>
    <xf numFmtId="0" fontId="31" fillId="0" borderId="3" xfId="0" applyFont="1" applyBorder="1" applyAlignment="1">
      <alignment vertical="center"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6" fillId="6" borderId="3" xfId="0" applyFont="1" applyFill="1" applyBorder="1" applyAlignment="1">
      <alignment vertical="top" wrapText="1"/>
    </xf>
    <xf numFmtId="0" fontId="36" fillId="6" borderId="4" xfId="0" applyFont="1" applyFill="1" applyBorder="1" applyAlignment="1">
      <alignment horizontal="center" vertical="center" wrapText="1"/>
    </xf>
    <xf numFmtId="0" fontId="31" fillId="0" borderId="3" xfId="0" applyFont="1" applyBorder="1" applyAlignment="1">
      <alignment vertical="top" wrapText="1"/>
    </xf>
    <xf numFmtId="0" fontId="31" fillId="0" borderId="4" xfId="0" applyFont="1" applyBorder="1" applyAlignment="1">
      <alignment vertical="center" wrapText="1"/>
    </xf>
    <xf numFmtId="0" fontId="31" fillId="0" borderId="4" xfId="0" applyFont="1" applyBorder="1" applyAlignment="1">
      <alignment vertical="top" wrapText="1"/>
    </xf>
    <xf numFmtId="0" fontId="31" fillId="0" borderId="0" xfId="0" applyFont="1" applyAlignment="1">
      <alignment vertical="top" wrapText="1"/>
    </xf>
    <xf numFmtId="0" fontId="31" fillId="0" borderId="4" xfId="0" applyFont="1" applyBorder="1" applyAlignment="1">
      <alignment horizontal="center" vertical="top" wrapText="1"/>
    </xf>
    <xf numFmtId="0" fontId="31" fillId="0" borderId="21" xfId="0" applyFont="1" applyBorder="1" applyAlignment="1">
      <alignment vertical="top" wrapText="1"/>
    </xf>
    <xf numFmtId="0" fontId="31" fillId="0" borderId="22" xfId="0" applyFont="1" applyBorder="1" applyAlignment="1">
      <alignment vertical="top" wrapText="1"/>
    </xf>
    <xf numFmtId="0" fontId="36" fillId="0" borderId="22" xfId="0" applyFont="1" applyBorder="1" applyAlignment="1">
      <alignment vertical="top" wrapText="1"/>
    </xf>
    <xf numFmtId="0" fontId="43" fillId="0" borderId="22" xfId="0" applyFont="1" applyBorder="1" applyAlignment="1">
      <alignment horizontal="center" vertical="top" wrapText="1"/>
    </xf>
    <xf numFmtId="0" fontId="36" fillId="6" borderId="10" xfId="0" applyFont="1" applyFill="1" applyBorder="1" applyAlignment="1">
      <alignment horizontal="center" vertical="center"/>
    </xf>
    <xf numFmtId="0" fontId="36" fillId="6" borderId="10" xfId="0" applyFont="1" applyFill="1" applyBorder="1" applyAlignment="1">
      <alignment horizontal="center" vertical="top" wrapText="1"/>
    </xf>
    <xf numFmtId="0" fontId="31" fillId="0" borderId="0" xfId="21" applyFont="1">
      <alignment vertical="center"/>
    </xf>
    <xf numFmtId="0" fontId="36" fillId="7" borderId="21" xfId="28" applyFont="1" applyFill="1" applyBorder="1" applyAlignment="1">
      <alignment horizontal="center" vertical="center"/>
    </xf>
    <xf numFmtId="0" fontId="36" fillId="7" borderId="21" xfId="28" applyFont="1" applyFill="1" applyBorder="1" applyAlignment="1">
      <alignment horizontal="distributed" vertical="center"/>
    </xf>
    <xf numFmtId="0" fontId="36" fillId="7" borderId="22" xfId="28" applyFont="1" applyFill="1" applyBorder="1" applyAlignment="1">
      <alignment horizontal="center" vertical="center"/>
    </xf>
    <xf numFmtId="179" fontId="31" fillId="0" borderId="23" xfId="28" applyNumberFormat="1" applyFont="1" applyBorder="1" applyAlignment="1">
      <alignment horizontal="distributed" vertical="center"/>
    </xf>
    <xf numFmtId="0" fontId="31" fillId="0" borderId="3" xfId="28" applyFont="1" applyBorder="1" applyAlignment="1">
      <alignment horizontal="distributed" vertical="center"/>
    </xf>
    <xf numFmtId="0" fontId="31" fillId="0" borderId="0" xfId="21" applyFont="1" applyAlignment="1">
      <alignment horizontal="right" vertical="center"/>
    </xf>
    <xf numFmtId="0" fontId="31" fillId="0" borderId="0" xfId="28" applyFont="1" applyAlignment="1">
      <alignment vertical="center"/>
    </xf>
    <xf numFmtId="0" fontId="36" fillId="0" borderId="0" xfId="21" applyFont="1" applyAlignment="1">
      <alignment horizontal="right" vertical="center"/>
    </xf>
    <xf numFmtId="0" fontId="21" fillId="0" borderId="0" xfId="21" applyAlignment="1">
      <alignment horizontal="right" vertical="center"/>
    </xf>
    <xf numFmtId="0" fontId="21" fillId="0" borderId="0" xfId="21">
      <alignment vertical="center"/>
    </xf>
    <xf numFmtId="0" fontId="45" fillId="7" borderId="4" xfId="21" applyFont="1" applyFill="1" applyBorder="1" applyAlignment="1">
      <alignment horizontal="center" vertical="center"/>
    </xf>
    <xf numFmtId="0" fontId="45" fillId="7" borderId="4" xfId="21" applyFont="1" applyFill="1" applyBorder="1" applyAlignment="1">
      <alignment horizontal="center" vertical="center" wrapText="1"/>
    </xf>
    <xf numFmtId="0" fontId="45" fillId="7" borderId="3" xfId="21" applyFont="1" applyFill="1" applyBorder="1" applyAlignment="1">
      <alignment horizontal="center" vertical="center" wrapText="1"/>
    </xf>
    <xf numFmtId="0" fontId="45" fillId="8" borderId="3" xfId="21" applyFont="1" applyFill="1" applyBorder="1" applyAlignment="1">
      <alignment horizontal="center" vertical="center" wrapText="1"/>
    </xf>
    <xf numFmtId="0" fontId="45" fillId="9" borderId="3" xfId="21" applyFont="1" applyFill="1" applyBorder="1" applyAlignment="1">
      <alignment horizontal="center" vertical="center" wrapText="1"/>
    </xf>
    <xf numFmtId="0" fontId="47" fillId="0" borderId="0" xfId="21" applyFont="1" applyAlignment="1">
      <alignment horizontal="center" vertical="center"/>
    </xf>
    <xf numFmtId="0" fontId="45" fillId="0" borderId="0" xfId="21" applyFont="1">
      <alignment vertical="center"/>
    </xf>
    <xf numFmtId="0" fontId="21" fillId="0" borderId="0" xfId="21" applyAlignment="1">
      <alignment horizontal="center" vertical="center"/>
    </xf>
    <xf numFmtId="0" fontId="21" fillId="0" borderId="0" xfId="21" applyAlignment="1">
      <alignment horizontal="left" vertical="center" shrinkToFit="1"/>
    </xf>
    <xf numFmtId="0" fontId="21" fillId="0" borderId="0" xfId="21" applyAlignment="1">
      <alignment horizontal="right" vertical="center" shrinkToFit="1"/>
    </xf>
    <xf numFmtId="0" fontId="32" fillId="0" borderId="0" xfId="0" applyFont="1" applyAlignment="1">
      <alignment vertical="top"/>
    </xf>
    <xf numFmtId="0" fontId="48" fillId="7" borderId="3" xfId="0" applyFont="1" applyFill="1" applyBorder="1" applyAlignment="1">
      <alignment horizontal="center" vertical="top" wrapText="1"/>
    </xf>
    <xf numFmtId="0" fontId="36" fillId="7" borderId="3" xfId="0" applyFont="1" applyFill="1" applyBorder="1" applyAlignment="1">
      <alignment horizontal="center" vertical="top"/>
    </xf>
    <xf numFmtId="0" fontId="36" fillId="6" borderId="3" xfId="0" applyFont="1" applyFill="1" applyBorder="1" applyAlignment="1">
      <alignment horizontal="center" vertical="top"/>
    </xf>
    <xf numFmtId="0" fontId="36" fillId="6" borderId="21" xfId="0" applyFont="1" applyFill="1" applyBorder="1" applyAlignment="1">
      <alignment horizontal="center" vertical="top"/>
    </xf>
    <xf numFmtId="0" fontId="36" fillId="6" borderId="21" xfId="0" applyFont="1" applyFill="1" applyBorder="1" applyAlignment="1">
      <alignment horizontal="center" vertical="top" wrapText="1"/>
    </xf>
    <xf numFmtId="0" fontId="36" fillId="6" borderId="3" xfId="0" applyFont="1" applyFill="1" applyBorder="1" applyAlignment="1">
      <alignment horizontal="center" vertical="top" wrapText="1"/>
    </xf>
    <xf numFmtId="0" fontId="38" fillId="0" borderId="21" xfId="0" applyFont="1" applyBorder="1" applyAlignment="1" applyProtection="1">
      <alignment horizontal="left" vertical="center"/>
      <protection locked="0"/>
    </xf>
    <xf numFmtId="0" fontId="38" fillId="0" borderId="22" xfId="0" applyFont="1" applyBorder="1" applyAlignment="1" applyProtection="1">
      <alignment horizontal="left" vertical="center"/>
      <protection locked="0"/>
    </xf>
    <xf numFmtId="0" fontId="38" fillId="0" borderId="23" xfId="0" applyFont="1" applyBorder="1" applyAlignment="1" applyProtection="1">
      <alignment horizontal="left" vertical="center"/>
      <protection locked="0"/>
    </xf>
    <xf numFmtId="0" fontId="38" fillId="0" borderId="21" xfId="0" applyFont="1" applyBorder="1" applyAlignment="1" applyProtection="1">
      <alignment vertical="top" wrapText="1"/>
      <protection locked="0"/>
    </xf>
    <xf numFmtId="0" fontId="38" fillId="0" borderId="23" xfId="0" applyFont="1" applyBorder="1" applyAlignment="1" applyProtection="1">
      <alignment vertical="top" wrapText="1"/>
      <protection locked="0"/>
    </xf>
    <xf numFmtId="0" fontId="31" fillId="0" borderId="38" xfId="0" applyFont="1" applyBorder="1" applyAlignment="1">
      <alignment horizontal="center" vertical="top" wrapText="1"/>
    </xf>
    <xf numFmtId="0" fontId="31" fillId="0" borderId="44" xfId="0" applyFont="1" applyBorder="1" applyAlignment="1">
      <alignment horizontal="center" vertical="top" wrapText="1"/>
    </xf>
    <xf numFmtId="0" fontId="38" fillId="0" borderId="22" xfId="21" applyFont="1" applyBorder="1" applyProtection="1">
      <alignment vertical="center"/>
      <protection locked="0"/>
    </xf>
    <xf numFmtId="0" fontId="38" fillId="0" borderId="23" xfId="21" applyFont="1" applyBorder="1" applyProtection="1">
      <alignment vertical="center"/>
      <protection locked="0"/>
    </xf>
    <xf numFmtId="0" fontId="38" fillId="0" borderId="21" xfId="21" applyFont="1" applyBorder="1" applyProtection="1">
      <alignment vertical="center"/>
      <protection locked="0"/>
    </xf>
    <xf numFmtId="0" fontId="36" fillId="10" borderId="4" xfId="0" applyFont="1" applyFill="1" applyBorder="1" applyAlignment="1" applyProtection="1">
      <alignment horizontal="center" vertical="center" wrapText="1"/>
      <protection locked="0"/>
    </xf>
    <xf numFmtId="0" fontId="36" fillId="10" borderId="2" xfId="0" applyFont="1" applyFill="1" applyBorder="1" applyAlignment="1" applyProtection="1">
      <alignment horizontal="center" vertical="center" wrapText="1"/>
      <protection locked="0"/>
    </xf>
    <xf numFmtId="0" fontId="36" fillId="10" borderId="45" xfId="0" applyFont="1" applyFill="1" applyBorder="1" applyAlignment="1" applyProtection="1">
      <alignment horizontal="center" vertical="center" wrapText="1"/>
      <protection locked="0"/>
    </xf>
    <xf numFmtId="0" fontId="31" fillId="0" borderId="3" xfId="21" applyFont="1" applyBorder="1" applyProtection="1">
      <alignment vertical="center"/>
      <protection locked="0"/>
    </xf>
    <xf numFmtId="0" fontId="21" fillId="10" borderId="20" xfId="21" applyFill="1" applyBorder="1" applyAlignment="1">
      <alignment horizontal="left" vertical="center"/>
    </xf>
    <xf numFmtId="0" fontId="31" fillId="4" borderId="0" xfId="28" applyFont="1" applyFill="1" applyAlignment="1" applyProtection="1">
      <alignment horizontal="left" vertical="center" indent="4"/>
      <protection locked="0"/>
    </xf>
    <xf numFmtId="0" fontId="40" fillId="0" borderId="3" xfId="21" applyFont="1" applyBorder="1" applyProtection="1">
      <alignment vertical="center"/>
      <protection locked="0"/>
    </xf>
    <xf numFmtId="187" fontId="31" fillId="0" borderId="3" xfId="28" applyNumberFormat="1" applyFont="1" applyBorder="1" applyAlignment="1">
      <alignment horizontal="center" vertical="center"/>
    </xf>
    <xf numFmtId="0" fontId="31" fillId="0" borderId="3" xfId="28" applyFont="1" applyBorder="1" applyAlignment="1">
      <alignment horizontal="center" vertical="center"/>
    </xf>
    <xf numFmtId="0" fontId="39" fillId="0" borderId="3" xfId="21" applyFont="1" applyBorder="1" applyProtection="1">
      <alignment vertical="center"/>
      <protection locked="0"/>
    </xf>
    <xf numFmtId="0" fontId="38" fillId="0" borderId="27" xfId="21" applyFont="1" applyBorder="1" applyProtection="1">
      <alignment vertical="center"/>
      <protection locked="0"/>
    </xf>
    <xf numFmtId="0" fontId="38" fillId="0" borderId="46" xfId="21" applyFont="1" applyBorder="1" applyProtection="1">
      <alignment vertical="center"/>
      <protection locked="0"/>
    </xf>
    <xf numFmtId="0" fontId="38" fillId="0" borderId="47" xfId="21" applyFont="1" applyBorder="1" applyProtection="1">
      <alignment vertical="center"/>
      <protection locked="0"/>
    </xf>
    <xf numFmtId="0" fontId="38" fillId="0" borderId="30" xfId="21" applyFont="1" applyBorder="1" applyProtection="1">
      <alignment vertical="center"/>
      <protection locked="0"/>
    </xf>
    <xf numFmtId="0" fontId="38" fillId="0" borderId="0" xfId="21" applyFont="1" applyProtection="1">
      <alignment vertical="center"/>
      <protection locked="0"/>
    </xf>
    <xf numFmtId="0" fontId="38" fillId="0" borderId="48" xfId="21" applyFont="1" applyBorder="1" applyProtection="1">
      <alignment vertical="center"/>
      <protection locked="0"/>
    </xf>
    <xf numFmtId="0" fontId="38" fillId="0" borderId="26" xfId="21" applyFont="1" applyBorder="1" applyProtection="1">
      <alignment vertical="center"/>
      <protection locked="0"/>
    </xf>
    <xf numFmtId="0" fontId="38" fillId="0" borderId="20" xfId="21" applyFont="1" applyBorder="1" applyProtection="1">
      <alignment vertical="center"/>
      <protection locked="0"/>
    </xf>
    <xf numFmtId="0" fontId="38" fillId="0" borderId="49" xfId="21" applyFont="1" applyBorder="1" applyProtection="1">
      <alignment vertical="center"/>
      <protection locked="0"/>
    </xf>
    <xf numFmtId="0" fontId="38" fillId="0" borderId="3" xfId="21" applyFont="1" applyBorder="1" applyProtection="1">
      <alignment vertical="center"/>
      <protection locked="0"/>
    </xf>
    <xf numFmtId="0" fontId="21" fillId="0" borderId="0" xfId="21" applyAlignment="1">
      <alignment horizontal="left" vertical="center" shrinkToFit="1"/>
    </xf>
    <xf numFmtId="0" fontId="21" fillId="0" borderId="0" xfId="21" applyAlignment="1">
      <alignment horizontal="right" vertical="center"/>
    </xf>
    <xf numFmtId="0" fontId="47" fillId="0" borderId="0" xfId="21" applyFont="1" applyProtection="1">
      <alignment vertical="center"/>
      <protection locked="0"/>
    </xf>
    <xf numFmtId="0" fontId="36" fillId="10" borderId="3" xfId="0" applyFont="1" applyFill="1" applyBorder="1" applyAlignment="1" applyProtection="1">
      <alignment horizontal="center" vertical="center" wrapText="1"/>
      <protection locked="0"/>
    </xf>
    <xf numFmtId="0" fontId="21" fillId="0" borderId="3" xfId="21" applyBorder="1" applyProtection="1">
      <alignment vertical="center"/>
      <protection locked="0"/>
    </xf>
    <xf numFmtId="0" fontId="35" fillId="0" borderId="27" xfId="21" applyFont="1" applyBorder="1" applyAlignment="1" applyProtection="1">
      <alignment vertical="center" wrapText="1"/>
      <protection locked="0"/>
    </xf>
    <xf numFmtId="0" fontId="35" fillId="0" borderId="46" xfId="21" applyFont="1" applyBorder="1" applyProtection="1">
      <alignment vertical="center"/>
      <protection locked="0"/>
    </xf>
    <xf numFmtId="0" fontId="35" fillId="0" borderId="47" xfId="21" applyFont="1" applyBorder="1" applyProtection="1">
      <alignment vertical="center"/>
      <protection locked="0"/>
    </xf>
    <xf numFmtId="0" fontId="35" fillId="0" borderId="30" xfId="21" applyFont="1" applyBorder="1" applyProtection="1">
      <alignment vertical="center"/>
      <protection locked="0"/>
    </xf>
    <xf numFmtId="0" fontId="35" fillId="0" borderId="0" xfId="21" applyFont="1" applyProtection="1">
      <alignment vertical="center"/>
      <protection locked="0"/>
    </xf>
    <xf numFmtId="0" fontId="35" fillId="0" borderId="48" xfId="21" applyFont="1" applyBorder="1" applyProtection="1">
      <alignment vertical="center"/>
      <protection locked="0"/>
    </xf>
    <xf numFmtId="0" fontId="35" fillId="0" borderId="26" xfId="21" applyFont="1" applyBorder="1" applyProtection="1">
      <alignment vertical="center"/>
      <protection locked="0"/>
    </xf>
    <xf numFmtId="0" fontId="35" fillId="0" borderId="20" xfId="21" applyFont="1" applyBorder="1" applyProtection="1">
      <alignment vertical="center"/>
      <protection locked="0"/>
    </xf>
    <xf numFmtId="0" fontId="35" fillId="0" borderId="49" xfId="21" applyFont="1" applyBorder="1" applyProtection="1">
      <alignment vertical="center"/>
      <protection locked="0"/>
    </xf>
    <xf numFmtId="0" fontId="31" fillId="0" borderId="26" xfId="0" applyFont="1" applyBorder="1" applyAlignment="1" applyProtection="1">
      <alignment vertical="top"/>
      <protection locked="0"/>
    </xf>
    <xf numFmtId="0" fontId="31" fillId="0" borderId="20" xfId="0" applyFont="1" applyBorder="1" applyAlignment="1" applyProtection="1">
      <alignment vertical="top"/>
      <protection locked="0"/>
    </xf>
    <xf numFmtId="0" fontId="31" fillId="0" borderId="49" xfId="0" applyFont="1" applyBorder="1" applyAlignment="1" applyProtection="1">
      <alignment vertical="top"/>
      <protection locked="0"/>
    </xf>
    <xf numFmtId="0" fontId="31" fillId="0" borderId="27" xfId="0" applyFont="1" applyBorder="1" applyAlignment="1" applyProtection="1">
      <alignment vertical="top"/>
      <protection locked="0"/>
    </xf>
    <xf numFmtId="0" fontId="31" fillId="0" borderId="46" xfId="0" applyFont="1" applyBorder="1" applyAlignment="1" applyProtection="1">
      <alignment vertical="top"/>
      <protection locked="0"/>
    </xf>
    <xf numFmtId="0" fontId="31" fillId="0" borderId="47" xfId="0" applyFont="1" applyBorder="1" applyAlignment="1" applyProtection="1">
      <alignment vertical="top"/>
      <protection locked="0"/>
    </xf>
    <xf numFmtId="0" fontId="35" fillId="0" borderId="30" xfId="0" applyFont="1" applyBorder="1" applyAlignment="1" applyProtection="1">
      <alignment vertical="top" wrapText="1"/>
      <protection locked="0"/>
    </xf>
    <xf numFmtId="0" fontId="35" fillId="0" borderId="0" xfId="0" applyFont="1" applyAlignment="1" applyProtection="1">
      <alignment vertical="top"/>
      <protection locked="0"/>
    </xf>
    <xf numFmtId="0" fontId="35" fillId="0" borderId="48" xfId="0" applyFont="1" applyBorder="1" applyAlignment="1" applyProtection="1">
      <alignment vertical="top"/>
      <protection locked="0"/>
    </xf>
    <xf numFmtId="0" fontId="31" fillId="0" borderId="30" xfId="0" applyFont="1" applyBorder="1" applyAlignment="1" applyProtection="1">
      <alignment vertical="top"/>
      <protection locked="0"/>
    </xf>
    <xf numFmtId="0" fontId="31" fillId="0" borderId="0" xfId="0" applyFont="1" applyAlignment="1" applyProtection="1">
      <alignment vertical="top"/>
      <protection locked="0"/>
    </xf>
    <xf numFmtId="0" fontId="31" fillId="0" borderId="48" xfId="0" applyFont="1" applyBorder="1" applyAlignment="1" applyProtection="1">
      <alignment vertical="top"/>
      <protection locked="0"/>
    </xf>
    <xf numFmtId="0" fontId="25" fillId="0" borderId="0" xfId="21" applyFont="1" applyAlignment="1">
      <alignment horizontal="center" vertical="center"/>
    </xf>
    <xf numFmtId="0" fontId="16" fillId="6" borderId="21" xfId="26" applyFont="1" applyFill="1" applyBorder="1" applyAlignment="1">
      <alignment horizontal="center" vertical="center"/>
    </xf>
    <xf numFmtId="0" fontId="16" fillId="6" borderId="23" xfId="26" applyFont="1" applyFill="1" applyBorder="1" applyAlignment="1">
      <alignment horizontal="center" vertical="center"/>
    </xf>
    <xf numFmtId="186" fontId="3" fillId="0" borderId="29" xfId="26" quotePrefix="1" applyNumberFormat="1" applyFont="1" applyBorder="1" applyAlignment="1">
      <alignment horizontal="center" vertical="center" shrinkToFit="1"/>
    </xf>
    <xf numFmtId="186" fontId="3" fillId="0" borderId="1" xfId="26" applyNumberFormat="1" applyFont="1" applyBorder="1" applyAlignment="1">
      <alignment horizontal="center" vertical="center" shrinkToFit="1"/>
    </xf>
    <xf numFmtId="38" fontId="16" fillId="0" borderId="21" xfId="16" applyFont="1" applyFill="1" applyBorder="1" applyAlignment="1">
      <alignment horizontal="right" vertical="center"/>
    </xf>
    <xf numFmtId="38" fontId="16" fillId="0" borderId="23" xfId="16" applyFont="1" applyFill="1" applyBorder="1" applyAlignment="1">
      <alignment horizontal="right" vertical="center"/>
    </xf>
    <xf numFmtId="0" fontId="16" fillId="8" borderId="21" xfId="26" applyFont="1" applyFill="1" applyBorder="1" applyAlignment="1">
      <alignment horizontal="center" vertical="center"/>
    </xf>
    <xf numFmtId="0" fontId="16" fillId="8" borderId="23" xfId="26" applyFont="1" applyFill="1" applyBorder="1" applyAlignment="1">
      <alignment horizontal="center" vertical="center"/>
    </xf>
    <xf numFmtId="0" fontId="35" fillId="0" borderId="27" xfId="0" applyFont="1" applyBorder="1" applyAlignment="1" applyProtection="1">
      <alignment vertical="top"/>
      <protection locked="0"/>
    </xf>
    <xf numFmtId="0" fontId="35" fillId="0" borderId="46" xfId="0" applyFont="1" applyBorder="1" applyAlignment="1" applyProtection="1">
      <alignment vertical="top"/>
      <protection locked="0"/>
    </xf>
    <xf numFmtId="0" fontId="35" fillId="0" borderId="47" xfId="0" applyFont="1" applyBorder="1" applyAlignment="1" applyProtection="1">
      <alignment vertical="top"/>
      <protection locked="0"/>
    </xf>
    <xf numFmtId="0" fontId="35" fillId="0" borderId="26" xfId="0" applyFont="1" applyBorder="1" applyAlignment="1" applyProtection="1">
      <alignment vertical="top"/>
      <protection locked="0"/>
    </xf>
    <xf numFmtId="0" fontId="35" fillId="0" borderId="20" xfId="0" applyFont="1" applyBorder="1" applyAlignment="1" applyProtection="1">
      <alignment vertical="top"/>
      <protection locked="0"/>
    </xf>
    <xf numFmtId="0" fontId="35" fillId="0" borderId="49" xfId="0" applyFont="1" applyBorder="1" applyAlignment="1" applyProtection="1">
      <alignment vertical="top"/>
      <protection locked="0"/>
    </xf>
    <xf numFmtId="0" fontId="35" fillId="0" borderId="4" xfId="0" applyFont="1" applyBorder="1" applyAlignment="1" applyProtection="1">
      <alignment vertical="top" wrapText="1"/>
      <protection locked="0"/>
    </xf>
    <xf numFmtId="0" fontId="35" fillId="0" borderId="2" xfId="0" applyFont="1" applyBorder="1" applyAlignment="1" applyProtection="1">
      <alignment vertical="top"/>
      <protection locked="0"/>
    </xf>
    <xf numFmtId="0" fontId="35" fillId="0" borderId="45" xfId="0" applyFont="1" applyBorder="1" applyAlignment="1" applyProtection="1">
      <alignment vertical="top"/>
      <protection locked="0"/>
    </xf>
    <xf numFmtId="0" fontId="31" fillId="10" borderId="38" xfId="0" applyFont="1" applyFill="1" applyBorder="1" applyAlignment="1">
      <alignment horizontal="left" vertical="top"/>
    </xf>
    <xf numFmtId="0" fontId="31" fillId="10" borderId="44" xfId="0" applyFont="1" applyFill="1" applyBorder="1" applyAlignment="1">
      <alignment horizontal="left" vertical="top"/>
    </xf>
    <xf numFmtId="0" fontId="31" fillId="10" borderId="37" xfId="0" applyFont="1" applyFill="1" applyBorder="1" applyAlignment="1">
      <alignment horizontal="left" vertical="top"/>
    </xf>
    <xf numFmtId="0" fontId="31" fillId="4" borderId="28" xfId="0" applyFont="1" applyFill="1" applyBorder="1" applyAlignment="1" applyProtection="1">
      <alignment horizontal="center" vertical="top"/>
      <protection locked="0"/>
    </xf>
    <xf numFmtId="0" fontId="31" fillId="10" borderId="27" xfId="0" applyFont="1" applyFill="1" applyBorder="1" applyAlignment="1">
      <alignment horizontal="left" vertical="top"/>
    </xf>
    <xf numFmtId="0" fontId="31" fillId="10" borderId="30" xfId="0" applyFont="1" applyFill="1" applyBorder="1" applyAlignment="1">
      <alignment horizontal="left" vertical="top"/>
    </xf>
    <xf numFmtId="0" fontId="31" fillId="10" borderId="26" xfId="0" applyFont="1" applyFill="1" applyBorder="1" applyAlignment="1">
      <alignment horizontal="left" vertical="top"/>
    </xf>
    <xf numFmtId="0" fontId="31" fillId="10" borderId="21" xfId="0" applyFont="1" applyFill="1" applyBorder="1" applyAlignment="1">
      <alignment horizontal="center" vertical="top" shrinkToFit="1"/>
    </xf>
    <xf numFmtId="0" fontId="31" fillId="10" borderId="22" xfId="0" applyFont="1" applyFill="1" applyBorder="1" applyAlignment="1">
      <alignment horizontal="center" vertical="top" shrinkToFit="1"/>
    </xf>
    <xf numFmtId="0" fontId="31" fillId="10" borderId="23" xfId="0" applyFont="1" applyFill="1" applyBorder="1" applyAlignment="1">
      <alignment horizontal="center" vertical="top" shrinkToFit="1"/>
    </xf>
    <xf numFmtId="0" fontId="31" fillId="4" borderId="21" xfId="0" applyFont="1" applyFill="1" applyBorder="1" applyAlignment="1" applyProtection="1">
      <alignment horizontal="left" vertical="top" wrapText="1" indent="3"/>
      <protection locked="0"/>
    </xf>
    <xf numFmtId="0" fontId="31" fillId="4" borderId="23" xfId="0" applyFont="1" applyFill="1" applyBorder="1" applyAlignment="1" applyProtection="1">
      <alignment horizontal="left" vertical="top" wrapText="1" indent="3"/>
      <protection locked="0"/>
    </xf>
    <xf numFmtId="0" fontId="35" fillId="0" borderId="27" xfId="0" applyFont="1" applyBorder="1" applyAlignment="1" applyProtection="1">
      <alignment vertical="top" wrapText="1"/>
      <protection locked="0"/>
    </xf>
    <xf numFmtId="0" fontId="35" fillId="0" borderId="46" xfId="0" applyFont="1" applyBorder="1" applyAlignment="1" applyProtection="1">
      <alignment vertical="top" wrapText="1"/>
      <protection locked="0"/>
    </xf>
    <xf numFmtId="0" fontId="35" fillId="0" borderId="47" xfId="0" applyFont="1" applyBorder="1" applyAlignment="1" applyProtection="1">
      <alignment vertical="top" wrapText="1"/>
      <protection locked="0"/>
    </xf>
    <xf numFmtId="0" fontId="35" fillId="0" borderId="0" xfId="0" applyFont="1" applyAlignment="1" applyProtection="1">
      <alignment vertical="top" wrapText="1"/>
      <protection locked="0"/>
    </xf>
    <xf numFmtId="0" fontId="35" fillId="0" borderId="48" xfId="0" applyFont="1" applyBorder="1" applyAlignment="1" applyProtection="1">
      <alignment vertical="top" wrapText="1"/>
      <protection locked="0"/>
    </xf>
    <xf numFmtId="0" fontId="35" fillId="0" borderId="26" xfId="0" applyFont="1" applyBorder="1" applyAlignment="1" applyProtection="1">
      <alignment vertical="top" wrapText="1"/>
      <protection locked="0"/>
    </xf>
    <xf numFmtId="0" fontId="35" fillId="0" borderId="20" xfId="0" applyFont="1" applyBorder="1" applyAlignment="1" applyProtection="1">
      <alignment vertical="top" wrapText="1"/>
      <protection locked="0"/>
    </xf>
    <xf numFmtId="0" fontId="35" fillId="0" borderId="49" xfId="0" applyFont="1" applyBorder="1" applyAlignment="1" applyProtection="1">
      <alignment vertical="top" wrapText="1"/>
      <protection locked="0"/>
    </xf>
    <xf numFmtId="0" fontId="21" fillId="0" borderId="0" xfId="21" applyAlignment="1" applyProtection="1">
      <alignment horizontal="right" vertical="center"/>
    </xf>
  </cellXfs>
  <cellStyles count="31">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パーセント 3" xfId="10" xr:uid="{00000000-0005-0000-0000-000009000000}"/>
    <cellStyle name="ハイパーリンク" xfId="30" builtinId="8"/>
    <cellStyle name="ハイパーリンク 2" xfId="11" xr:uid="{00000000-0005-0000-0000-00000A000000}"/>
    <cellStyle name="桁区切り" xfId="12" builtinId="6"/>
    <cellStyle name="桁区切り 2" xfId="13" xr:uid="{00000000-0005-0000-0000-00000C000000}"/>
    <cellStyle name="桁区切り 3" xfId="14" xr:uid="{00000000-0005-0000-0000-00000D000000}"/>
    <cellStyle name="桁区切り 4" xfId="15" xr:uid="{00000000-0005-0000-0000-00000E000000}"/>
    <cellStyle name="桁区切り 5" xfId="16" xr:uid="{00000000-0005-0000-0000-00000F000000}"/>
    <cellStyle name="桁区切り 6" xfId="17" xr:uid="{00000000-0005-0000-0000-000010000000}"/>
    <cellStyle name="標準" xfId="0" builtinId="0"/>
    <cellStyle name="標準 2" xfId="18" xr:uid="{00000000-0005-0000-0000-000012000000}"/>
    <cellStyle name="標準 3" xfId="19" xr:uid="{00000000-0005-0000-0000-000013000000}"/>
    <cellStyle name="標準 3 2" xfId="20" xr:uid="{00000000-0005-0000-0000-000014000000}"/>
    <cellStyle name="標準 3 2 2" xfId="21" xr:uid="{00000000-0005-0000-0000-000015000000}"/>
    <cellStyle name="標準 3 2 2 2" xfId="22" xr:uid="{00000000-0005-0000-0000-000016000000}"/>
    <cellStyle name="標準 4" xfId="23" xr:uid="{00000000-0005-0000-0000-000017000000}"/>
    <cellStyle name="標準 5" xfId="24" xr:uid="{00000000-0005-0000-0000-000018000000}"/>
    <cellStyle name="標準 5 2" xfId="25" xr:uid="{00000000-0005-0000-0000-000019000000}"/>
    <cellStyle name="標準 6" xfId="26" xr:uid="{00000000-0005-0000-0000-00001A000000}"/>
    <cellStyle name="標準 7" xfId="27" xr:uid="{00000000-0005-0000-0000-00001B000000}"/>
    <cellStyle name="標準_供給約款変更認可申請書様式集2008.5" xfId="28" xr:uid="{00000000-0005-0000-0000-00001C000000}"/>
    <cellStyle name="未定義" xfId="29" xr:uid="{00000000-0005-0000-0000-00001D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35</xdr:row>
      <xdr:rowOff>0</xdr:rowOff>
    </xdr:from>
    <xdr:to>
      <xdr:col>12</xdr:col>
      <xdr:colOff>536575</xdr:colOff>
      <xdr:row>43</xdr:row>
      <xdr:rowOff>3739</xdr:rowOff>
    </xdr:to>
    <xdr:pic>
      <xdr:nvPicPr>
        <xdr:cNvPr id="2" name="図 1">
          <a:extLst>
            <a:ext uri="{FF2B5EF4-FFF2-40B4-BE49-F238E27FC236}">
              <a16:creationId xmlns:a16="http://schemas.microsoft.com/office/drawing/2014/main" id="{C208638A-3382-00A1-7B50-C50293A595CD}"/>
            </a:ext>
          </a:extLst>
        </xdr:cNvPr>
        <xdr:cNvPicPr>
          <a:picLocks noChangeAspect="1"/>
        </xdr:cNvPicPr>
      </xdr:nvPicPr>
      <xdr:blipFill>
        <a:blip xmlns:r="http://schemas.openxmlformats.org/officeDocument/2006/relationships" r:embed="rId1"/>
        <a:stretch>
          <a:fillRect/>
        </a:stretch>
      </xdr:blipFill>
      <xdr:spPr>
        <a:xfrm>
          <a:off x="10010775" y="7715250"/>
          <a:ext cx="3019425" cy="1993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xdr:colOff>
      <xdr:row>14</xdr:row>
      <xdr:rowOff>0</xdr:rowOff>
    </xdr:from>
    <xdr:to>
      <xdr:col>18</xdr:col>
      <xdr:colOff>419101</xdr:colOff>
      <xdr:row>21</xdr:row>
      <xdr:rowOff>115389</xdr:rowOff>
    </xdr:to>
    <xdr:pic>
      <xdr:nvPicPr>
        <xdr:cNvPr id="2" name="図 1">
          <a:extLst>
            <a:ext uri="{FF2B5EF4-FFF2-40B4-BE49-F238E27FC236}">
              <a16:creationId xmlns:a16="http://schemas.microsoft.com/office/drawing/2014/main" id="{B7C3B2A8-F8F9-E9B0-3866-AA804479A822}"/>
            </a:ext>
          </a:extLst>
        </xdr:cNvPr>
        <xdr:cNvPicPr>
          <a:picLocks noChangeAspect="1"/>
        </xdr:cNvPicPr>
      </xdr:nvPicPr>
      <xdr:blipFill>
        <a:blip xmlns:r="http://schemas.openxmlformats.org/officeDocument/2006/relationships" r:embed="rId1"/>
        <a:stretch>
          <a:fillRect/>
        </a:stretch>
      </xdr:blipFill>
      <xdr:spPr>
        <a:xfrm>
          <a:off x="11551921" y="2895600"/>
          <a:ext cx="3581400" cy="15403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940A-D672-461A-AD2A-EE1396079B44}">
  <sheetPr>
    <pageSetUpPr fitToPage="1"/>
  </sheetPr>
  <dimension ref="A1:HL46"/>
  <sheetViews>
    <sheetView showGridLines="0" tabSelected="1" zoomScaleNormal="100" workbookViewId="0"/>
  </sheetViews>
  <sheetFormatPr defaultColWidth="9" defaultRowHeight="20.25" customHeight="1"/>
  <cols>
    <col min="1" max="1" width="3.33203125" style="85" customWidth="1"/>
    <col min="2" max="2" width="30.77734375" style="85" customWidth="1"/>
    <col min="3" max="3" width="6.6640625" style="85" customWidth="1"/>
    <col min="4" max="5" width="40.6640625" style="85" customWidth="1"/>
    <col min="6" max="6" width="4.77734375" style="85" customWidth="1"/>
    <col min="7" max="7" width="50.6640625" style="85" customWidth="1"/>
    <col min="8" max="16384" width="9" style="85"/>
  </cols>
  <sheetData>
    <row r="1" spans="1:220" ht="19.2">
      <c r="A1" s="233" t="s">
        <v>124</v>
      </c>
      <c r="B1" s="86"/>
      <c r="C1" s="86"/>
      <c r="D1" s="86"/>
      <c r="E1" s="86"/>
      <c r="F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row>
    <row r="2" spans="1:220" ht="10.050000000000001"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row>
    <row r="3" spans="1:220" ht="15.75" customHeight="1">
      <c r="A3" s="86"/>
      <c r="B3" s="69" t="s">
        <v>206</v>
      </c>
      <c r="C3" s="275"/>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row>
    <row r="4" spans="1:220" ht="15.75" customHeight="1" thickBot="1">
      <c r="A4" s="86"/>
      <c r="B4" s="276" t="s">
        <v>113</v>
      </c>
      <c r="C4" s="277" t="s">
        <v>112</v>
      </c>
      <c r="D4" s="293" t="s">
        <v>111</v>
      </c>
      <c r="E4" s="293" t="s">
        <v>230</v>
      </c>
      <c r="F4" s="86"/>
      <c r="G4" s="115" t="s">
        <v>214</v>
      </c>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row>
    <row r="5" spans="1:220" ht="19.95" customHeight="1">
      <c r="A5" s="86"/>
      <c r="B5" s="278" t="s">
        <v>201</v>
      </c>
      <c r="C5" s="279" t="s">
        <v>101</v>
      </c>
      <c r="D5" s="240"/>
      <c r="E5" s="241"/>
      <c r="F5" s="86"/>
      <c r="G5" s="242"/>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row>
    <row r="6" spans="1:220" ht="19.95" customHeight="1">
      <c r="A6" s="86"/>
      <c r="B6" s="278" t="s">
        <v>121</v>
      </c>
      <c r="C6" s="279" t="s">
        <v>101</v>
      </c>
      <c r="D6" s="243"/>
      <c r="E6" s="244"/>
      <c r="F6" s="86"/>
      <c r="G6" s="242"/>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row>
    <row r="7" spans="1:220" ht="19.95" customHeight="1">
      <c r="A7" s="86"/>
      <c r="B7" s="278" t="s">
        <v>120</v>
      </c>
      <c r="C7" s="279"/>
      <c r="D7" s="243"/>
      <c r="E7" s="244"/>
      <c r="F7" s="86"/>
      <c r="G7" s="242"/>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row>
    <row r="8" spans="1:220" ht="19.95" customHeight="1">
      <c r="A8" s="86"/>
      <c r="B8" s="278" t="s">
        <v>119</v>
      </c>
      <c r="C8" s="279" t="s">
        <v>101</v>
      </c>
      <c r="D8" s="243"/>
      <c r="E8" s="244"/>
      <c r="F8" s="86"/>
      <c r="G8" s="242"/>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row>
    <row r="9" spans="1:220" ht="19.95" customHeight="1">
      <c r="A9" s="86"/>
      <c r="B9" s="278" t="s">
        <v>118</v>
      </c>
      <c r="C9" s="279"/>
      <c r="D9" s="243"/>
      <c r="E9" s="244"/>
      <c r="F9" s="86"/>
      <c r="G9" s="242"/>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row>
    <row r="10" spans="1:220" ht="19.95" customHeight="1">
      <c r="A10" s="86"/>
      <c r="B10" s="278" t="s">
        <v>202</v>
      </c>
      <c r="C10" s="279"/>
      <c r="D10" s="243"/>
      <c r="E10" s="244"/>
      <c r="F10" s="86"/>
      <c r="G10" s="245" t="s">
        <v>239</v>
      </c>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row>
    <row r="11" spans="1:220" ht="19.95" customHeight="1">
      <c r="A11" s="86"/>
      <c r="B11" s="278" t="s">
        <v>203</v>
      </c>
      <c r="C11" s="279"/>
      <c r="D11" s="243"/>
      <c r="E11" s="244"/>
      <c r="F11" s="86"/>
      <c r="G11" s="246" t="s">
        <v>239</v>
      </c>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row>
    <row r="12" spans="1:220" ht="19.95" customHeight="1">
      <c r="A12" s="86"/>
      <c r="B12" s="278" t="s">
        <v>204</v>
      </c>
      <c r="C12" s="279"/>
      <c r="D12" s="247" t="s">
        <v>209</v>
      </c>
      <c r="E12" s="248"/>
      <c r="F12" s="86"/>
      <c r="G12" s="242"/>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row>
    <row r="13" spans="1:220" ht="19.95" customHeight="1">
      <c r="A13" s="86"/>
      <c r="B13" s="278" t="s">
        <v>205</v>
      </c>
      <c r="C13" s="279"/>
      <c r="D13" s="247" t="s">
        <v>248</v>
      </c>
      <c r="E13" s="248"/>
      <c r="F13" s="86"/>
      <c r="G13" s="242"/>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row>
    <row r="14" spans="1:220" ht="19.95" customHeight="1">
      <c r="A14" s="86"/>
      <c r="B14" s="278" t="s">
        <v>210</v>
      </c>
      <c r="C14" s="279"/>
      <c r="D14" s="247"/>
      <c r="E14" s="248"/>
      <c r="F14" s="86"/>
      <c r="G14" s="242"/>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row>
    <row r="15" spans="1:220" ht="19.95" customHeight="1">
      <c r="A15" s="86"/>
      <c r="B15" s="278" t="s">
        <v>211</v>
      </c>
      <c r="C15" s="279"/>
      <c r="D15" s="247"/>
      <c r="E15" s="248"/>
      <c r="F15" s="86"/>
      <c r="G15" s="242"/>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row>
    <row r="16" spans="1:220" ht="19.95" customHeight="1" thickBot="1">
      <c r="A16" s="86"/>
      <c r="B16" s="278" t="s">
        <v>212</v>
      </c>
      <c r="C16" s="279"/>
      <c r="D16" s="249"/>
      <c r="E16" s="250"/>
      <c r="F16" s="86"/>
      <c r="G16" s="242"/>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row>
    <row r="17" spans="1:220" ht="10.050000000000001" customHeight="1">
      <c r="A17" s="86"/>
      <c r="B17" s="280"/>
      <c r="C17" s="281"/>
      <c r="D17" s="251"/>
      <c r="E17" s="251"/>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row>
    <row r="18" spans="1:220" ht="15.75" customHeight="1">
      <c r="A18" s="86"/>
      <c r="B18" s="69" t="s">
        <v>207</v>
      </c>
      <c r="C18" s="275"/>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row>
    <row r="19" spans="1:220" ht="15.75" customHeight="1" thickBot="1">
      <c r="B19" s="282" t="s">
        <v>113</v>
      </c>
      <c r="C19" s="283" t="s">
        <v>112</v>
      </c>
      <c r="D19" s="294" t="s">
        <v>111</v>
      </c>
      <c r="E19" s="294" t="s">
        <v>230</v>
      </c>
      <c r="G19" s="115" t="s">
        <v>214</v>
      </c>
    </row>
    <row r="20" spans="1:220" ht="19.95" customHeight="1">
      <c r="B20" s="284" t="s">
        <v>123</v>
      </c>
      <c r="C20" s="279" t="s">
        <v>101</v>
      </c>
      <c r="D20" s="252"/>
      <c r="E20" s="253"/>
      <c r="G20" s="245" t="s">
        <v>218</v>
      </c>
    </row>
    <row r="21" spans="1:220" ht="19.95" customHeight="1">
      <c r="B21" s="284" t="s">
        <v>122</v>
      </c>
      <c r="C21" s="279" t="s">
        <v>101</v>
      </c>
      <c r="D21" s="247"/>
      <c r="E21" s="248"/>
      <c r="G21" s="254"/>
    </row>
    <row r="22" spans="1:220" ht="19.95" customHeight="1">
      <c r="A22" s="90"/>
      <c r="B22" s="278" t="s">
        <v>121</v>
      </c>
      <c r="C22" s="279" t="s">
        <v>101</v>
      </c>
      <c r="D22" s="243"/>
      <c r="E22" s="244"/>
      <c r="F22" s="86"/>
      <c r="G22" s="254"/>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row>
    <row r="23" spans="1:220" ht="19.95" customHeight="1">
      <c r="A23" s="90"/>
      <c r="B23" s="278" t="s">
        <v>120</v>
      </c>
      <c r="C23" s="285"/>
      <c r="D23" s="243"/>
      <c r="E23" s="244"/>
      <c r="F23" s="86"/>
      <c r="G23" s="254"/>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row>
    <row r="24" spans="1:220" ht="19.95" customHeight="1">
      <c r="A24" s="90"/>
      <c r="B24" s="278" t="s">
        <v>119</v>
      </c>
      <c r="C24" s="279" t="s">
        <v>101</v>
      </c>
      <c r="D24" s="243"/>
      <c r="E24" s="244"/>
      <c r="F24" s="86"/>
      <c r="G24" s="254"/>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row>
    <row r="25" spans="1:220" ht="19.95" customHeight="1">
      <c r="A25" s="90"/>
      <c r="B25" s="278" t="s">
        <v>118</v>
      </c>
      <c r="C25" s="285"/>
      <c r="D25" s="243"/>
      <c r="E25" s="244"/>
      <c r="F25" s="86"/>
      <c r="G25" s="254"/>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row>
    <row r="26" spans="1:220" ht="19.95" customHeight="1">
      <c r="B26" s="284" t="s">
        <v>117</v>
      </c>
      <c r="C26" s="286"/>
      <c r="D26" s="255" t="s">
        <v>127</v>
      </c>
      <c r="E26" s="256"/>
      <c r="G26" s="245" t="s">
        <v>215</v>
      </c>
    </row>
    <row r="27" spans="1:220" ht="19.95" customHeight="1">
      <c r="B27" s="278" t="s">
        <v>126</v>
      </c>
      <c r="C27" s="285"/>
      <c r="D27" s="247" t="s">
        <v>248</v>
      </c>
      <c r="E27" s="248"/>
      <c r="G27" s="254"/>
    </row>
    <row r="28" spans="1:220" ht="45" customHeight="1">
      <c r="B28" s="284" t="s">
        <v>116</v>
      </c>
      <c r="C28" s="279"/>
      <c r="D28" s="255" t="s">
        <v>249</v>
      </c>
      <c r="E28" s="256"/>
      <c r="G28" s="254"/>
    </row>
    <row r="29" spans="1:220" ht="19.95" customHeight="1">
      <c r="B29" s="284" t="s">
        <v>115</v>
      </c>
      <c r="C29" s="279" t="s">
        <v>101</v>
      </c>
      <c r="D29" s="247" t="s">
        <v>125</v>
      </c>
      <c r="E29" s="248"/>
      <c r="G29" s="254"/>
    </row>
    <row r="30" spans="1:220" ht="19.95" customHeight="1" thickBot="1">
      <c r="B30" s="284" t="s">
        <v>114</v>
      </c>
      <c r="C30" s="279" t="s">
        <v>101</v>
      </c>
      <c r="D30" s="257" t="s">
        <v>250</v>
      </c>
      <c r="E30" s="258"/>
      <c r="G30" s="245" t="s">
        <v>216</v>
      </c>
    </row>
    <row r="31" spans="1:220" ht="10.050000000000001" customHeight="1">
      <c r="B31" s="287"/>
      <c r="C31" s="281"/>
      <c r="D31" s="260"/>
      <c r="E31" s="259"/>
    </row>
    <row r="32" spans="1:220" ht="15.75" customHeight="1">
      <c r="A32" s="91"/>
      <c r="B32" s="69" t="s">
        <v>208</v>
      </c>
      <c r="C32" s="275"/>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row>
    <row r="33" spans="2:7" ht="15.75" customHeight="1" thickBot="1">
      <c r="B33" s="282" t="s">
        <v>113</v>
      </c>
      <c r="C33" s="283" t="s">
        <v>112</v>
      </c>
      <c r="D33" s="293" t="s">
        <v>111</v>
      </c>
      <c r="E33" s="293" t="s">
        <v>230</v>
      </c>
      <c r="G33" s="115" t="s">
        <v>214</v>
      </c>
    </row>
    <row r="34" spans="2:7" ht="19.95" customHeight="1">
      <c r="B34" s="284" t="s">
        <v>110</v>
      </c>
      <c r="C34" s="288" t="s">
        <v>101</v>
      </c>
      <c r="D34" s="261" t="s">
        <v>251</v>
      </c>
      <c r="E34" s="262"/>
      <c r="G34" s="245" t="s">
        <v>216</v>
      </c>
    </row>
    <row r="35" spans="2:7" ht="19.95" customHeight="1">
      <c r="B35" s="284" t="s">
        <v>109</v>
      </c>
      <c r="C35" s="288"/>
      <c r="D35" s="263"/>
      <c r="E35" s="264"/>
      <c r="G35" s="254"/>
    </row>
    <row r="36" spans="2:7" ht="19.95" customHeight="1">
      <c r="B36" s="284" t="s">
        <v>108</v>
      </c>
      <c r="C36" s="288" t="s">
        <v>101</v>
      </c>
      <c r="D36" s="247"/>
      <c r="E36" s="248"/>
      <c r="G36" s="326" t="s">
        <v>264</v>
      </c>
    </row>
    <row r="37" spans="2:7" ht="19.95" customHeight="1">
      <c r="B37" s="284" t="s">
        <v>107</v>
      </c>
      <c r="C37" s="288" t="s">
        <v>101</v>
      </c>
      <c r="D37" s="247"/>
      <c r="E37" s="248"/>
      <c r="G37" s="327"/>
    </row>
    <row r="38" spans="2:7" ht="19.95" customHeight="1">
      <c r="B38" s="284" t="s">
        <v>106</v>
      </c>
      <c r="C38" s="288"/>
      <c r="D38" s="247">
        <v>15</v>
      </c>
      <c r="E38" s="248"/>
      <c r="G38" s="245" t="s">
        <v>217</v>
      </c>
    </row>
    <row r="39" spans="2:7" ht="19.95" customHeight="1">
      <c r="B39" s="284" t="s">
        <v>105</v>
      </c>
      <c r="C39" s="288"/>
      <c r="D39" s="255" t="s">
        <v>127</v>
      </c>
      <c r="E39" s="256"/>
      <c r="G39" s="245" t="s">
        <v>215</v>
      </c>
    </row>
    <row r="40" spans="2:7" ht="19.95" customHeight="1">
      <c r="B40" s="284" t="s">
        <v>104</v>
      </c>
      <c r="C40" s="288" t="s">
        <v>101</v>
      </c>
      <c r="D40" s="265">
        <v>1</v>
      </c>
      <c r="E40" s="266"/>
      <c r="G40" s="245" t="s">
        <v>227</v>
      </c>
    </row>
    <row r="41" spans="2:7" ht="19.95" customHeight="1">
      <c r="B41" s="289" t="s">
        <v>23</v>
      </c>
      <c r="C41" s="328" t="s">
        <v>101</v>
      </c>
      <c r="D41" s="267" t="s">
        <v>276</v>
      </c>
      <c r="E41" s="268"/>
      <c r="G41" s="323" t="s">
        <v>216</v>
      </c>
    </row>
    <row r="42" spans="2:7" ht="19.95" customHeight="1">
      <c r="B42" s="290"/>
      <c r="C42" s="329"/>
      <c r="D42" s="269" t="s">
        <v>257</v>
      </c>
      <c r="E42" s="270"/>
      <c r="G42" s="324"/>
    </row>
    <row r="43" spans="2:7" ht="19.95" customHeight="1">
      <c r="B43" s="291" t="s">
        <v>254</v>
      </c>
      <c r="C43" s="329"/>
      <c r="D43" s="269" t="s">
        <v>266</v>
      </c>
      <c r="E43" s="270"/>
      <c r="G43" s="324"/>
    </row>
    <row r="44" spans="2:7" ht="19.95" customHeight="1">
      <c r="B44" s="292" t="s">
        <v>255</v>
      </c>
      <c r="C44" s="329"/>
      <c r="D44" s="255" t="s">
        <v>256</v>
      </c>
      <c r="E44" s="256"/>
      <c r="G44" s="324"/>
    </row>
    <row r="45" spans="2:7" ht="19.95" customHeight="1">
      <c r="B45" s="284" t="s">
        <v>103</v>
      </c>
      <c r="C45" s="288" t="s">
        <v>101</v>
      </c>
      <c r="D45" s="271" t="s">
        <v>252</v>
      </c>
      <c r="E45" s="272"/>
      <c r="G45" s="324"/>
    </row>
    <row r="46" spans="2:7" ht="19.95" customHeight="1" thickBot="1">
      <c r="B46" s="284" t="s">
        <v>102</v>
      </c>
      <c r="C46" s="288" t="s">
        <v>101</v>
      </c>
      <c r="D46" s="273" t="s">
        <v>253</v>
      </c>
      <c r="E46" s="274"/>
      <c r="G46" s="325"/>
    </row>
  </sheetData>
  <sheetProtection sheet="1" objects="1" scenarios="1"/>
  <mergeCells count="3">
    <mergeCell ref="G41:G46"/>
    <mergeCell ref="G36:G37"/>
    <mergeCell ref="C41:C44"/>
  </mergeCells>
  <phoneticPr fontId="2"/>
  <pageMargins left="0.25" right="0.25" top="0.75" bottom="0.75" header="0.3" footer="0.3"/>
  <pageSetup paperSize="9" scale="82" fitToHeight="0" orientation="portrait"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N30"/>
  <sheetViews>
    <sheetView showGridLines="0" zoomScaleNormal="100" workbookViewId="0"/>
  </sheetViews>
  <sheetFormatPr defaultColWidth="9.21875" defaultRowHeight="13.2"/>
  <cols>
    <col min="1" max="1" width="2.77734375" style="89" customWidth="1"/>
    <col min="2" max="6" width="20.21875" style="89" customWidth="1"/>
    <col min="7" max="16384" width="9.21875" style="89"/>
  </cols>
  <sheetData>
    <row r="1" spans="1:222" s="85" customFormat="1" ht="19.2">
      <c r="A1" s="233" t="s">
        <v>69</v>
      </c>
      <c r="C1" s="86"/>
      <c r="D1" s="86"/>
      <c r="E1" s="86"/>
      <c r="F1" s="86"/>
      <c r="G1" s="86"/>
      <c r="H1" s="87"/>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row>
    <row r="2" spans="1:222" s="85" customFormat="1" ht="15.75" customHeight="1">
      <c r="B2" s="84"/>
      <c r="C2" s="86"/>
      <c r="D2" s="88" t="s">
        <v>37</v>
      </c>
      <c r="E2" s="337" t="str">
        <f>IF(基本情報!D20&lt;&gt;"",基本情報!D20,"")</f>
        <v/>
      </c>
      <c r="F2" s="337"/>
      <c r="G2" s="86"/>
      <c r="H2" s="87"/>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row>
    <row r="3" spans="1:222" s="85" customFormat="1" ht="15.6" customHeight="1">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row>
    <row r="4" spans="1:222" s="85" customFormat="1" ht="15.6" customHeight="1">
      <c r="B4" s="295" t="s">
        <v>99</v>
      </c>
      <c r="C4" s="90"/>
      <c r="D4" s="90"/>
      <c r="E4" s="90"/>
      <c r="F4" s="90"/>
      <c r="G4" s="90"/>
      <c r="H4" s="87"/>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row>
    <row r="5" spans="1:222" s="85" customFormat="1" ht="15.6" customHeight="1">
      <c r="B5" s="91"/>
      <c r="C5" s="90"/>
      <c r="D5" s="90"/>
      <c r="E5" s="90"/>
      <c r="F5" s="90"/>
      <c r="G5" s="90"/>
      <c r="H5" s="87"/>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row>
    <row r="6" spans="1:222" s="85" customFormat="1" ht="15.75" customHeight="1">
      <c r="B6" s="69" t="s">
        <v>70</v>
      </c>
      <c r="C6" s="90"/>
      <c r="D6" s="90"/>
      <c r="E6" s="90"/>
      <c r="F6" s="90"/>
      <c r="G6" s="90"/>
      <c r="H6" s="87"/>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row>
    <row r="7" spans="1:222" s="85" customFormat="1" ht="4.95" customHeight="1">
      <c r="B7" s="91"/>
      <c r="C7" s="92"/>
      <c r="D7" s="90"/>
      <c r="G7" s="90"/>
      <c r="H7" s="87"/>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row>
    <row r="8" spans="1:222">
      <c r="B8" s="296" t="s">
        <v>18</v>
      </c>
      <c r="C8" s="296" t="s">
        <v>71</v>
      </c>
      <c r="D8" s="296" t="s">
        <v>19</v>
      </c>
      <c r="E8" s="296" t="s">
        <v>19</v>
      </c>
      <c r="F8" s="297" t="s">
        <v>130</v>
      </c>
      <c r="H8" s="333" t="s">
        <v>214</v>
      </c>
      <c r="I8" s="334"/>
      <c r="J8" s="334"/>
      <c r="K8" s="334"/>
      <c r="L8" s="335"/>
    </row>
    <row r="9" spans="1:222" ht="13.8" customHeight="1" thickBot="1">
      <c r="B9" s="298"/>
      <c r="C9" s="298" t="s">
        <v>258</v>
      </c>
      <c r="D9" s="298" t="s">
        <v>20</v>
      </c>
      <c r="E9" s="298" t="s">
        <v>131</v>
      </c>
      <c r="F9" s="298" t="s">
        <v>132</v>
      </c>
      <c r="H9" s="336"/>
      <c r="I9" s="336"/>
      <c r="J9" s="336"/>
      <c r="K9" s="336"/>
      <c r="L9" s="336"/>
    </row>
    <row r="10" spans="1:222" ht="19.95" customHeight="1">
      <c r="B10" s="93" t="s">
        <v>267</v>
      </c>
      <c r="C10" s="70"/>
      <c r="D10" s="94"/>
      <c r="E10" s="79">
        <f>ROUND(D10/$F$15,1)</f>
        <v>0</v>
      </c>
      <c r="F10" s="80">
        <f>C10*E10</f>
        <v>0</v>
      </c>
      <c r="H10" s="343" t="s">
        <v>226</v>
      </c>
      <c r="I10" s="344"/>
      <c r="J10" s="344"/>
      <c r="K10" s="344"/>
      <c r="L10" s="345"/>
    </row>
    <row r="11" spans="1:222" ht="19.95" customHeight="1">
      <c r="B11" s="95" t="s">
        <v>278</v>
      </c>
      <c r="C11" s="71"/>
      <c r="D11" s="96"/>
      <c r="E11" s="79">
        <f>ROUND(D11/$F$15,1)</f>
        <v>0</v>
      </c>
      <c r="F11" s="80">
        <f>C11*E11</f>
        <v>0</v>
      </c>
      <c r="H11" s="346"/>
      <c r="I11" s="347"/>
      <c r="J11" s="347"/>
      <c r="K11" s="347"/>
      <c r="L11" s="348"/>
    </row>
    <row r="12" spans="1:222" ht="19.95" customHeight="1" thickBot="1">
      <c r="B12" s="98" t="s">
        <v>277</v>
      </c>
      <c r="C12" s="72"/>
      <c r="D12" s="99"/>
      <c r="E12" s="79">
        <f>ROUND(D12/$F$15,1)</f>
        <v>0</v>
      </c>
      <c r="F12" s="80">
        <f>C12*E12</f>
        <v>0</v>
      </c>
      <c r="G12" s="100"/>
      <c r="H12" s="349"/>
      <c r="I12" s="350"/>
      <c r="J12" s="350"/>
      <c r="K12" s="350"/>
      <c r="L12" s="351"/>
    </row>
    <row r="13" spans="1:222" ht="20.100000000000001" customHeight="1">
      <c r="B13" s="299" t="s">
        <v>133</v>
      </c>
      <c r="C13" s="82" t="s">
        <v>134</v>
      </c>
      <c r="D13" s="83">
        <f>SUM(D10:D12)</f>
        <v>0</v>
      </c>
      <c r="E13" s="81">
        <f>SUM(E10:E12)</f>
        <v>0</v>
      </c>
      <c r="F13" s="80">
        <f>SUM(F10:F12)</f>
        <v>0</v>
      </c>
      <c r="H13" s="342"/>
      <c r="I13" s="342"/>
      <c r="J13" s="342"/>
      <c r="K13" s="342"/>
      <c r="L13" s="342"/>
    </row>
    <row r="14" spans="1:222" ht="20.100000000000001" customHeight="1">
      <c r="B14" s="300" t="s">
        <v>240</v>
      </c>
      <c r="C14" s="111" t="str">
        <f>IFERROR(ROUNDDOWN(F13/E13,2),"")</f>
        <v/>
      </c>
      <c r="D14" s="340" t="s">
        <v>135</v>
      </c>
      <c r="E14" s="341"/>
      <c r="F14" s="341"/>
      <c r="G14" s="100"/>
      <c r="H14" s="342"/>
      <c r="I14" s="342"/>
      <c r="J14" s="342"/>
      <c r="K14" s="342"/>
      <c r="L14" s="342"/>
    </row>
    <row r="15" spans="1:222" ht="20.100000000000001" customHeight="1">
      <c r="B15" s="101"/>
      <c r="C15" s="102"/>
      <c r="D15" s="103"/>
      <c r="E15" s="301" t="s">
        <v>190</v>
      </c>
      <c r="F15" s="104">
        <v>0.48799999999999999</v>
      </c>
      <c r="G15" s="100"/>
      <c r="H15" s="352" t="s">
        <v>285</v>
      </c>
      <c r="I15" s="352"/>
      <c r="J15" s="352"/>
      <c r="K15" s="352"/>
      <c r="L15" s="352"/>
    </row>
    <row r="16" spans="1:222">
      <c r="B16" s="105"/>
      <c r="C16" s="105"/>
      <c r="D16" s="105"/>
      <c r="E16" s="105"/>
      <c r="F16" s="105"/>
      <c r="H16" s="339"/>
      <c r="I16" s="339"/>
      <c r="J16" s="339"/>
      <c r="K16" s="339"/>
      <c r="L16" s="339"/>
    </row>
    <row r="17" spans="2:12">
      <c r="B17" s="295" t="s">
        <v>245</v>
      </c>
      <c r="C17" s="105"/>
      <c r="D17" s="105"/>
      <c r="E17" s="105"/>
      <c r="F17" s="105"/>
      <c r="H17" s="339"/>
      <c r="I17" s="339"/>
      <c r="J17" s="339"/>
      <c r="K17" s="339"/>
      <c r="L17" s="339"/>
    </row>
    <row r="18" spans="2:12" ht="19.95" customHeight="1">
      <c r="B18" s="106"/>
      <c r="C18" s="107"/>
      <c r="D18" s="302" t="s">
        <v>228</v>
      </c>
      <c r="E18" s="106"/>
      <c r="F18" s="106"/>
      <c r="H18" s="339"/>
      <c r="I18" s="339"/>
      <c r="J18" s="339"/>
      <c r="K18" s="339"/>
      <c r="L18" s="339"/>
    </row>
    <row r="19" spans="2:12">
      <c r="B19" s="108"/>
      <c r="C19" s="109"/>
      <c r="D19" s="108"/>
      <c r="E19" s="105"/>
      <c r="F19" s="108"/>
      <c r="H19" s="339"/>
      <c r="I19" s="339"/>
      <c r="J19" s="339"/>
      <c r="K19" s="339"/>
      <c r="L19" s="339"/>
    </row>
    <row r="20" spans="2:12">
      <c r="B20" s="302" t="s">
        <v>281</v>
      </c>
      <c r="C20" s="106"/>
      <c r="D20" s="106"/>
      <c r="E20" s="106"/>
      <c r="F20" s="106"/>
      <c r="H20" s="342"/>
      <c r="I20" s="342"/>
      <c r="J20" s="342"/>
      <c r="K20" s="342"/>
      <c r="L20" s="342"/>
    </row>
    <row r="21" spans="2:12" ht="19.95" customHeight="1">
      <c r="B21" s="106"/>
      <c r="C21" s="107"/>
      <c r="D21" s="302" t="s">
        <v>228</v>
      </c>
      <c r="E21" s="106"/>
      <c r="F21" s="106"/>
      <c r="H21" s="332" t="s">
        <v>284</v>
      </c>
      <c r="I21" s="332"/>
      <c r="J21" s="332"/>
      <c r="K21" s="332"/>
      <c r="L21" s="332"/>
    </row>
    <row r="22" spans="2:12" ht="19.95" customHeight="1">
      <c r="H22" s="330"/>
      <c r="I22" s="330"/>
      <c r="J22" s="330"/>
      <c r="K22" s="330"/>
      <c r="L22" s="330"/>
    </row>
    <row r="23" spans="2:12" ht="19.95" customHeight="1">
      <c r="B23" s="302" t="s">
        <v>282</v>
      </c>
      <c r="C23" s="106"/>
      <c r="D23" s="106"/>
      <c r="E23" s="106"/>
      <c r="F23" s="106"/>
      <c r="H23" s="331"/>
      <c r="I23" s="331"/>
      <c r="J23" s="331"/>
      <c r="K23" s="331"/>
      <c r="L23" s="331"/>
    </row>
    <row r="24" spans="2:12" ht="19.95" customHeight="1">
      <c r="B24" s="106"/>
      <c r="C24" s="107"/>
      <c r="D24" s="302" t="s">
        <v>228</v>
      </c>
      <c r="E24" s="106"/>
      <c r="F24" s="106"/>
      <c r="H24" s="332" t="s">
        <v>219</v>
      </c>
      <c r="I24" s="332"/>
      <c r="J24" s="332"/>
      <c r="K24" s="332"/>
      <c r="L24" s="332"/>
    </row>
    <row r="25" spans="2:12" ht="19.95" customHeight="1">
      <c r="B25" s="110"/>
      <c r="C25" s="110"/>
      <c r="D25" s="110"/>
      <c r="E25" s="110"/>
      <c r="F25" s="110"/>
      <c r="H25" s="330" t="s">
        <v>220</v>
      </c>
      <c r="I25" s="330"/>
      <c r="J25" s="330"/>
      <c r="K25" s="330"/>
      <c r="L25" s="330"/>
    </row>
    <row r="26" spans="2:12" ht="19.95" customHeight="1">
      <c r="H26" s="330" t="s">
        <v>221</v>
      </c>
      <c r="I26" s="330"/>
      <c r="J26" s="330"/>
      <c r="K26" s="330"/>
      <c r="L26" s="330"/>
    </row>
    <row r="27" spans="2:12" ht="19.95" customHeight="1">
      <c r="B27" s="303" t="s">
        <v>283</v>
      </c>
      <c r="C27" s="112" t="str">
        <f>IFERROR(C14+C18+C24,"")</f>
        <v/>
      </c>
      <c r="D27" s="302" t="s">
        <v>228</v>
      </c>
      <c r="H27" s="331" t="s">
        <v>222</v>
      </c>
      <c r="I27" s="331"/>
      <c r="J27" s="331"/>
      <c r="K27" s="331"/>
      <c r="L27" s="331"/>
    </row>
    <row r="29" spans="2:12" hidden="1">
      <c r="B29" s="89" t="s">
        <v>72</v>
      </c>
    </row>
    <row r="30" spans="2:12" hidden="1">
      <c r="B30" s="338" t="s">
        <v>244</v>
      </c>
      <c r="C30" s="338"/>
      <c r="D30" s="338"/>
      <c r="E30" s="338"/>
      <c r="F30" s="338"/>
    </row>
  </sheetData>
  <sheetProtection sheet="1" objects="1" scenarios="1"/>
  <mergeCells count="21">
    <mergeCell ref="H8:L8"/>
    <mergeCell ref="H9:L9"/>
    <mergeCell ref="E2:F2"/>
    <mergeCell ref="B30:F30"/>
    <mergeCell ref="H17:L17"/>
    <mergeCell ref="H18:L18"/>
    <mergeCell ref="D14:F14"/>
    <mergeCell ref="H13:L13"/>
    <mergeCell ref="H14:L14"/>
    <mergeCell ref="H10:L12"/>
    <mergeCell ref="H15:L15"/>
    <mergeCell ref="H16:L16"/>
    <mergeCell ref="H19:L19"/>
    <mergeCell ref="H20:L20"/>
    <mergeCell ref="H21:L21"/>
    <mergeCell ref="H27:L27"/>
    <mergeCell ref="H22:L22"/>
    <mergeCell ref="H23:L23"/>
    <mergeCell ref="H24:L24"/>
    <mergeCell ref="H25:L25"/>
    <mergeCell ref="H26:L26"/>
  </mergeCells>
  <phoneticPr fontId="2"/>
  <pageMargins left="0.25" right="0.25" top="0.75" bottom="0.75" header="0.3" footer="0.3"/>
  <pageSetup paperSize="9" scale="9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D160"/>
  <sheetViews>
    <sheetView showGridLines="0" zoomScaleNormal="100" workbookViewId="0"/>
  </sheetViews>
  <sheetFormatPr defaultColWidth="9.21875" defaultRowHeight="13.2"/>
  <cols>
    <col min="1" max="1" width="2.77734375" style="113" customWidth="1"/>
    <col min="2" max="5" width="15.77734375" style="113" customWidth="1"/>
    <col min="6" max="6" width="2.77734375" style="113" customWidth="1"/>
    <col min="7" max="8" width="15.77734375" style="113" customWidth="1"/>
    <col min="9" max="9" width="2.77734375" style="113" customWidth="1"/>
    <col min="10" max="11" width="15.77734375" style="113" customWidth="1"/>
    <col min="12" max="24" width="3" style="113" customWidth="1"/>
    <col min="25" max="16384" width="9.21875" style="113"/>
  </cols>
  <sheetData>
    <row r="1" spans="1:186" ht="19.2">
      <c r="A1" s="233" t="s">
        <v>73</v>
      </c>
      <c r="C1" s="114"/>
      <c r="D1" s="114"/>
      <c r="E1" s="114"/>
      <c r="F1" s="114"/>
      <c r="G1" s="114"/>
      <c r="H1" s="114"/>
      <c r="I1" s="114"/>
      <c r="J1" s="114"/>
      <c r="K1" s="114"/>
    </row>
    <row r="2" spans="1:186">
      <c r="H2" s="304" t="s">
        <v>200</v>
      </c>
      <c r="I2" s="337" t="str">
        <f>IF(基本情報!D20&lt;&gt;"",基本情報!D20,"")</f>
        <v/>
      </c>
      <c r="J2" s="337"/>
      <c r="K2" s="337"/>
    </row>
    <row r="3" spans="1:186">
      <c r="I3" s="88"/>
      <c r="J3" s="88"/>
    </row>
    <row r="5" spans="1:186" s="85" customFormat="1" ht="15.75" customHeight="1">
      <c r="B5" s="69" t="s">
        <v>76</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row>
    <row r="6" spans="1:186" s="85" customFormat="1" ht="15.75" customHeight="1">
      <c r="B6" s="91"/>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row>
    <row r="7" spans="1:186">
      <c r="B7" s="305" t="s">
        <v>75</v>
      </c>
      <c r="C7" s="132">
        <f>基本情報!D21-ガス販売量!H7-ガス販売量!K7</f>
        <v>0</v>
      </c>
      <c r="D7" s="130">
        <f>C7*12</f>
        <v>0</v>
      </c>
      <c r="E7" s="88"/>
      <c r="G7" s="305" t="s">
        <v>61</v>
      </c>
      <c r="H7" s="131">
        <f>ROUNDDOWN(G22/12,0)</f>
        <v>0</v>
      </c>
      <c r="J7" s="305" t="s">
        <v>66</v>
      </c>
      <c r="K7" s="131">
        <f>ROUNDDOWN(J22/12,0)</f>
        <v>0</v>
      </c>
    </row>
    <row r="8" spans="1:186" ht="40.049999999999997" customHeight="1">
      <c r="B8" s="306" t="s">
        <v>21</v>
      </c>
      <c r="C8" s="307" t="s">
        <v>38</v>
      </c>
      <c r="D8" s="308" t="s">
        <v>39</v>
      </c>
      <c r="E8" s="308" t="s">
        <v>259</v>
      </c>
      <c r="G8" s="309" t="s">
        <v>62</v>
      </c>
      <c r="H8" s="309" t="s">
        <v>63</v>
      </c>
      <c r="J8" s="310" t="s">
        <v>62</v>
      </c>
      <c r="K8" s="310" t="s">
        <v>63</v>
      </c>
      <c r="M8" s="356" t="s">
        <v>214</v>
      </c>
      <c r="N8" s="356"/>
      <c r="O8" s="356"/>
      <c r="P8" s="356"/>
      <c r="Q8" s="356"/>
      <c r="R8" s="356"/>
      <c r="S8" s="356"/>
      <c r="T8" s="356"/>
      <c r="U8" s="356"/>
      <c r="V8" s="356"/>
      <c r="W8" s="356"/>
    </row>
    <row r="9" spans="1:186" ht="19.95" customHeight="1" thickBot="1">
      <c r="B9" s="133" t="s">
        <v>77</v>
      </c>
      <c r="C9" s="134">
        <v>134</v>
      </c>
      <c r="D9" s="135">
        <v>1627</v>
      </c>
      <c r="E9" s="136"/>
      <c r="F9" s="100"/>
      <c r="G9" s="137"/>
      <c r="H9" s="137"/>
      <c r="I9" s="100"/>
      <c r="J9" s="137"/>
      <c r="K9" s="137"/>
      <c r="M9" s="357"/>
      <c r="N9" s="357"/>
      <c r="O9" s="357"/>
      <c r="P9" s="357"/>
      <c r="Q9" s="357"/>
      <c r="R9" s="357"/>
      <c r="S9" s="357"/>
      <c r="T9" s="357"/>
      <c r="U9" s="357"/>
      <c r="V9" s="357"/>
      <c r="W9" s="357"/>
    </row>
    <row r="10" spans="1:186" ht="20.100000000000001" customHeight="1">
      <c r="B10" s="116" t="s">
        <v>269</v>
      </c>
      <c r="C10" s="117"/>
      <c r="D10" s="118"/>
      <c r="E10" s="138" t="str">
        <f>IF(C10&gt;0,ROUND($C$7/C10*D10,1),"")</f>
        <v/>
      </c>
      <c r="G10" s="73"/>
      <c r="H10" s="74"/>
      <c r="J10" s="73"/>
      <c r="K10" s="74"/>
      <c r="M10" s="358" t="s">
        <v>241</v>
      </c>
      <c r="N10" s="359"/>
      <c r="O10" s="359"/>
      <c r="P10" s="359"/>
      <c r="Q10" s="359"/>
      <c r="R10" s="359"/>
      <c r="S10" s="359"/>
      <c r="T10" s="359"/>
      <c r="U10" s="359"/>
      <c r="V10" s="359"/>
      <c r="W10" s="360"/>
    </row>
    <row r="11" spans="1:186" ht="20.100000000000001" customHeight="1">
      <c r="B11" s="119" t="s">
        <v>270</v>
      </c>
      <c r="C11" s="120"/>
      <c r="D11" s="121"/>
      <c r="E11" s="138" t="str">
        <f t="shared" ref="E11:E21" si="0">IF(C11&gt;0,ROUND($C$7/C11*D11,1),"")</f>
        <v/>
      </c>
      <c r="G11" s="75"/>
      <c r="H11" s="76"/>
      <c r="J11" s="75"/>
      <c r="K11" s="76"/>
      <c r="M11" s="361"/>
      <c r="N11" s="362"/>
      <c r="O11" s="362"/>
      <c r="P11" s="362"/>
      <c r="Q11" s="362"/>
      <c r="R11" s="362"/>
      <c r="S11" s="362"/>
      <c r="T11" s="362"/>
      <c r="U11" s="362"/>
      <c r="V11" s="362"/>
      <c r="W11" s="363"/>
    </row>
    <row r="12" spans="1:186" ht="20.100000000000001" customHeight="1">
      <c r="B12" s="119" t="s">
        <v>271</v>
      </c>
      <c r="C12" s="120"/>
      <c r="D12" s="121"/>
      <c r="E12" s="138" t="str">
        <f t="shared" si="0"/>
        <v/>
      </c>
      <c r="G12" s="75"/>
      <c r="H12" s="76"/>
      <c r="J12" s="75"/>
      <c r="K12" s="76"/>
      <c r="M12" s="361"/>
      <c r="N12" s="362"/>
      <c r="O12" s="362"/>
      <c r="P12" s="362"/>
      <c r="Q12" s="362"/>
      <c r="R12" s="362"/>
      <c r="S12" s="362"/>
      <c r="T12" s="362"/>
      <c r="U12" s="362"/>
      <c r="V12" s="362"/>
      <c r="W12" s="363"/>
    </row>
    <row r="13" spans="1:186" ht="20.100000000000001" customHeight="1">
      <c r="B13" s="119" t="s">
        <v>272</v>
      </c>
      <c r="C13" s="120"/>
      <c r="D13" s="121"/>
      <c r="E13" s="138" t="str">
        <f t="shared" si="0"/>
        <v/>
      </c>
      <c r="G13" s="75"/>
      <c r="H13" s="76"/>
      <c r="J13" s="75"/>
      <c r="K13" s="76"/>
      <c r="M13" s="361"/>
      <c r="N13" s="362"/>
      <c r="O13" s="362"/>
      <c r="P13" s="362"/>
      <c r="Q13" s="362"/>
      <c r="R13" s="362"/>
      <c r="S13" s="362"/>
      <c r="T13" s="362"/>
      <c r="U13" s="362"/>
      <c r="V13" s="362"/>
      <c r="W13" s="363"/>
    </row>
    <row r="14" spans="1:186" ht="20.100000000000001" customHeight="1">
      <c r="B14" s="119" t="s">
        <v>273</v>
      </c>
      <c r="C14" s="120"/>
      <c r="D14" s="121"/>
      <c r="E14" s="138" t="str">
        <f t="shared" si="0"/>
        <v/>
      </c>
      <c r="G14" s="75"/>
      <c r="H14" s="76"/>
      <c r="J14" s="75"/>
      <c r="K14" s="76"/>
      <c r="M14" s="361"/>
      <c r="N14" s="362"/>
      <c r="O14" s="362"/>
      <c r="P14" s="362"/>
      <c r="Q14" s="362"/>
      <c r="R14" s="362"/>
      <c r="S14" s="362"/>
      <c r="T14" s="362"/>
      <c r="U14" s="362"/>
      <c r="V14" s="362"/>
      <c r="W14" s="363"/>
    </row>
    <row r="15" spans="1:186" ht="20.100000000000001" customHeight="1">
      <c r="B15" s="119" t="s">
        <v>274</v>
      </c>
      <c r="C15" s="120"/>
      <c r="D15" s="121"/>
      <c r="E15" s="138" t="str">
        <f t="shared" si="0"/>
        <v/>
      </c>
      <c r="G15" s="75"/>
      <c r="H15" s="76"/>
      <c r="J15" s="75"/>
      <c r="K15" s="76"/>
      <c r="M15" s="361"/>
      <c r="N15" s="362"/>
      <c r="O15" s="362"/>
      <c r="P15" s="362"/>
      <c r="Q15" s="362"/>
      <c r="R15" s="362"/>
      <c r="S15" s="362"/>
      <c r="T15" s="362"/>
      <c r="U15" s="362"/>
      <c r="V15" s="362"/>
      <c r="W15" s="363"/>
    </row>
    <row r="16" spans="1:186" ht="20.100000000000001" customHeight="1">
      <c r="B16" s="119" t="s">
        <v>275</v>
      </c>
      <c r="C16" s="120"/>
      <c r="D16" s="121"/>
      <c r="E16" s="138" t="str">
        <f t="shared" si="0"/>
        <v/>
      </c>
      <c r="G16" s="75"/>
      <c r="H16" s="76"/>
      <c r="J16" s="75"/>
      <c r="K16" s="76"/>
      <c r="M16" s="361"/>
      <c r="N16" s="362"/>
      <c r="O16" s="362"/>
      <c r="P16" s="362"/>
      <c r="Q16" s="362"/>
      <c r="R16" s="362"/>
      <c r="S16" s="362"/>
      <c r="T16" s="362"/>
      <c r="U16" s="362"/>
      <c r="V16" s="362"/>
      <c r="W16" s="363"/>
    </row>
    <row r="17" spans="2:23" ht="20.100000000000001" customHeight="1">
      <c r="B17" s="119" t="s">
        <v>268</v>
      </c>
      <c r="C17" s="120"/>
      <c r="D17" s="121"/>
      <c r="E17" s="138" t="str">
        <f t="shared" si="0"/>
        <v/>
      </c>
      <c r="G17" s="75"/>
      <c r="H17" s="76"/>
      <c r="J17" s="75"/>
      <c r="K17" s="76"/>
      <c r="M17" s="361"/>
      <c r="N17" s="362"/>
      <c r="O17" s="362"/>
      <c r="P17" s="362"/>
      <c r="Q17" s="362"/>
      <c r="R17" s="362"/>
      <c r="S17" s="362"/>
      <c r="T17" s="362"/>
      <c r="U17" s="362"/>
      <c r="V17" s="362"/>
      <c r="W17" s="363"/>
    </row>
    <row r="18" spans="2:23" ht="20.100000000000001" customHeight="1">
      <c r="B18" s="119" t="s">
        <v>280</v>
      </c>
      <c r="C18" s="120"/>
      <c r="D18" s="121"/>
      <c r="E18" s="138" t="str">
        <f t="shared" si="0"/>
        <v/>
      </c>
      <c r="G18" s="75"/>
      <c r="H18" s="76"/>
      <c r="J18" s="75"/>
      <c r="K18" s="76"/>
      <c r="M18" s="361"/>
      <c r="N18" s="362"/>
      <c r="O18" s="362"/>
      <c r="P18" s="362"/>
      <c r="Q18" s="362"/>
      <c r="R18" s="362"/>
      <c r="S18" s="362"/>
      <c r="T18" s="362"/>
      <c r="U18" s="362"/>
      <c r="V18" s="362"/>
      <c r="W18" s="363"/>
    </row>
    <row r="19" spans="2:23" ht="20.100000000000001" customHeight="1">
      <c r="B19" s="119" t="s">
        <v>279</v>
      </c>
      <c r="C19" s="120"/>
      <c r="D19" s="121"/>
      <c r="E19" s="138" t="str">
        <f t="shared" si="0"/>
        <v/>
      </c>
      <c r="G19" s="75"/>
      <c r="H19" s="76"/>
      <c r="J19" s="75"/>
      <c r="K19" s="76"/>
      <c r="M19" s="361"/>
      <c r="N19" s="362"/>
      <c r="O19" s="362"/>
      <c r="P19" s="362"/>
      <c r="Q19" s="362"/>
      <c r="R19" s="362"/>
      <c r="S19" s="362"/>
      <c r="T19" s="362"/>
      <c r="U19" s="362"/>
      <c r="V19" s="362"/>
      <c r="W19" s="363"/>
    </row>
    <row r="20" spans="2:23" ht="20.100000000000001" customHeight="1">
      <c r="B20" s="119" t="s">
        <v>278</v>
      </c>
      <c r="C20" s="120"/>
      <c r="D20" s="121"/>
      <c r="E20" s="138" t="str">
        <f t="shared" si="0"/>
        <v/>
      </c>
      <c r="G20" s="75"/>
      <c r="H20" s="76"/>
      <c r="J20" s="75"/>
      <c r="K20" s="76"/>
      <c r="M20" s="361"/>
      <c r="N20" s="362"/>
      <c r="O20" s="362"/>
      <c r="P20" s="362"/>
      <c r="Q20" s="362"/>
      <c r="R20" s="362"/>
      <c r="S20" s="362"/>
      <c r="T20" s="362"/>
      <c r="U20" s="362"/>
      <c r="V20" s="362"/>
      <c r="W20" s="363"/>
    </row>
    <row r="21" spans="2:23" ht="20.100000000000001" customHeight="1" thickBot="1">
      <c r="B21" s="122" t="s">
        <v>277</v>
      </c>
      <c r="C21" s="123"/>
      <c r="D21" s="124"/>
      <c r="E21" s="138" t="str">
        <f t="shared" si="0"/>
        <v/>
      </c>
      <c r="G21" s="77"/>
      <c r="H21" s="78"/>
      <c r="J21" s="77"/>
      <c r="K21" s="78"/>
      <c r="L21" s="100"/>
      <c r="M21" s="364"/>
      <c r="N21" s="365"/>
      <c r="O21" s="365"/>
      <c r="P21" s="365"/>
      <c r="Q21" s="365"/>
      <c r="R21" s="365"/>
      <c r="S21" s="365"/>
      <c r="T21" s="365"/>
      <c r="U21" s="365"/>
      <c r="V21" s="365"/>
      <c r="W21" s="366"/>
    </row>
    <row r="22" spans="2:23" ht="20.100000000000001" customHeight="1">
      <c r="B22" s="139"/>
      <c r="C22" s="140">
        <f>SUM(C10:C21)</f>
        <v>0</v>
      </c>
      <c r="D22" s="141">
        <f>SUM(D10:D21)</f>
        <v>0</v>
      </c>
      <c r="E22" s="142">
        <f>SUM(E10:E21)</f>
        <v>0</v>
      </c>
      <c r="G22" s="143">
        <f>SUM(G10:G21)</f>
        <v>0</v>
      </c>
      <c r="H22" s="141">
        <f>SUM(H10:H21)</f>
        <v>0</v>
      </c>
      <c r="J22" s="143">
        <f>SUM(J10:J21)</f>
        <v>0</v>
      </c>
      <c r="K22" s="141">
        <f>SUM(K10:K21)</f>
        <v>0</v>
      </c>
      <c r="M22" s="357"/>
      <c r="N22" s="357"/>
      <c r="O22" s="357"/>
      <c r="P22" s="357"/>
      <c r="Q22" s="357"/>
      <c r="R22" s="357"/>
      <c r="S22" s="357"/>
      <c r="T22" s="357"/>
      <c r="U22" s="357"/>
      <c r="V22" s="357"/>
      <c r="W22" s="357"/>
    </row>
    <row r="23" spans="2:23" s="125" customFormat="1" ht="12">
      <c r="C23" s="311" t="s">
        <v>195</v>
      </c>
      <c r="D23" s="311" t="s">
        <v>194</v>
      </c>
      <c r="E23" s="126"/>
    </row>
    <row r="24" spans="2:23" s="125" customFormat="1" ht="12">
      <c r="C24" s="126"/>
      <c r="D24" s="126"/>
      <c r="E24" s="126"/>
    </row>
    <row r="25" spans="2:23" s="125" customFormat="1" ht="19.95" customHeight="1">
      <c r="B25" s="312" t="s">
        <v>199</v>
      </c>
      <c r="C25" s="127"/>
      <c r="D25" s="127"/>
      <c r="E25" s="127"/>
      <c r="F25" s="113"/>
      <c r="G25" s="113"/>
      <c r="H25" s="113"/>
      <c r="I25" s="113"/>
      <c r="J25" s="113"/>
    </row>
    <row r="26" spans="2:23" s="125" customFormat="1" ht="19.95" customHeight="1" thickBot="1">
      <c r="B26" s="354" t="s">
        <v>128</v>
      </c>
      <c r="C26" s="354"/>
      <c r="E26" s="314" t="s">
        <v>197</v>
      </c>
      <c r="F26" s="113"/>
      <c r="G26" s="113"/>
      <c r="H26" s="353" t="s">
        <v>198</v>
      </c>
      <c r="I26" s="353"/>
      <c r="J26" s="353"/>
    </row>
    <row r="27" spans="2:23" s="125" customFormat="1" ht="19.95" customHeight="1" thickBot="1">
      <c r="C27" s="144">
        <f>IFERROR(ROUND(D22/C22,1),0)</f>
        <v>0</v>
      </c>
      <c r="D27" s="313" t="s">
        <v>129</v>
      </c>
      <c r="E27" s="145">
        <f>基本情報!$D$21</f>
        <v>0</v>
      </c>
      <c r="F27" s="128"/>
      <c r="G27" s="315" t="s">
        <v>196</v>
      </c>
      <c r="H27" s="146">
        <f>C27*E27*12</f>
        <v>0</v>
      </c>
      <c r="I27" s="113"/>
      <c r="J27" s="129"/>
      <c r="N27" s="355"/>
      <c r="O27" s="355"/>
      <c r="P27" s="355"/>
      <c r="Q27" s="355"/>
      <c r="R27" s="355"/>
    </row>
    <row r="28" spans="2:23" s="125" customFormat="1" ht="20.100000000000001" customHeight="1">
      <c r="D28" s="126"/>
      <c r="E28" s="126"/>
    </row>
    <row r="29" spans="2:23" s="125" customFormat="1" ht="12">
      <c r="B29" s="97"/>
    </row>
    <row r="30" spans="2:23" s="125" customFormat="1" ht="12"/>
    <row r="31" spans="2:23" s="125" customFormat="1" ht="12"/>
    <row r="32" spans="2:23" s="125" customFormat="1" ht="12"/>
    <row r="33" spans="4:4" s="125" customFormat="1" ht="12"/>
    <row r="34" spans="4:4" s="125" customFormat="1" ht="12"/>
    <row r="35" spans="4:4" s="125" customFormat="1" ht="12"/>
    <row r="36" spans="4:4" s="125" customFormat="1" ht="12"/>
    <row r="37" spans="4:4" s="125" customFormat="1" ht="12"/>
    <row r="38" spans="4:4" s="125" customFormat="1" ht="12"/>
    <row r="39" spans="4:4" s="125" customFormat="1" ht="12"/>
    <row r="40" spans="4:4" s="125" customFormat="1" ht="12"/>
    <row r="41" spans="4:4" s="125" customFormat="1" ht="12"/>
    <row r="42" spans="4:4" s="125" customFormat="1">
      <c r="D42" s="89"/>
    </row>
    <row r="43" spans="4:4" s="125" customFormat="1" ht="12"/>
    <row r="44" spans="4:4" s="125" customFormat="1" ht="12"/>
    <row r="45" spans="4:4" s="125" customFormat="1" ht="12"/>
    <row r="46" spans="4:4" s="125" customFormat="1" ht="12"/>
    <row r="47" spans="4:4" s="125" customFormat="1" ht="12"/>
    <row r="48" spans="4:4" s="125" customFormat="1" ht="12"/>
    <row r="49" s="125" customFormat="1" ht="12"/>
    <row r="50" s="125" customFormat="1" ht="12"/>
    <row r="51" s="125" customFormat="1" ht="12"/>
    <row r="52" s="125" customFormat="1" ht="12.6" thickBot="1"/>
    <row r="53" s="125" customFormat="1" ht="12"/>
    <row r="54" s="125" customFormat="1" ht="12"/>
    <row r="55" s="125" customFormat="1" ht="12"/>
    <row r="56" s="125" customFormat="1" ht="12"/>
    <row r="57" s="125" customFormat="1" ht="12"/>
    <row r="58" s="125" customFormat="1" ht="12"/>
    <row r="59" s="125" customFormat="1" ht="12"/>
    <row r="60" s="125" customFormat="1" ht="12"/>
    <row r="61" s="125" customFormat="1" ht="12"/>
    <row r="62" s="125" customFormat="1" ht="12"/>
    <row r="63" s="125" customFormat="1" ht="12"/>
    <row r="64" s="125" customFormat="1" ht="12"/>
    <row r="65" s="125" customFormat="1" ht="12"/>
    <row r="66" s="125" customFormat="1" ht="12"/>
    <row r="67" s="125" customFormat="1" ht="12"/>
    <row r="68" s="125" customFormat="1" ht="12"/>
    <row r="69" s="125" customFormat="1" ht="12"/>
    <row r="70" s="125" customFormat="1" ht="12"/>
    <row r="71" s="125" customFormat="1" ht="12"/>
    <row r="72" s="125" customFormat="1" ht="12"/>
    <row r="73" s="125" customFormat="1" ht="12"/>
    <row r="74" s="125" customFormat="1" ht="12"/>
    <row r="75" s="125" customFormat="1" ht="12"/>
    <row r="76" s="125" customFormat="1" ht="12"/>
    <row r="77" s="125" customFormat="1" ht="12"/>
    <row r="78" s="125" customFormat="1" ht="12"/>
    <row r="79" s="125" customFormat="1" ht="12"/>
    <row r="80" s="125" customFormat="1" ht="12"/>
    <row r="81" s="125" customFormat="1" ht="12"/>
    <row r="82" s="125" customFormat="1" ht="12"/>
    <row r="83" s="125" customFormat="1" ht="12"/>
    <row r="84" s="125" customFormat="1" ht="12"/>
    <row r="85" s="125" customFormat="1" ht="12"/>
    <row r="86" s="125" customFormat="1" ht="12"/>
    <row r="87" s="125" customFormat="1" ht="12"/>
    <row r="88" s="125" customFormat="1" ht="12"/>
    <row r="89" s="125" customFormat="1" ht="12"/>
    <row r="90" s="125" customFormat="1" ht="12"/>
    <row r="91" s="125" customFormat="1" ht="12"/>
    <row r="92" s="125" customFormat="1" ht="12"/>
    <row r="93" s="125" customFormat="1" ht="12"/>
    <row r="94" s="125" customFormat="1" ht="12"/>
    <row r="95" s="125" customFormat="1" ht="12"/>
    <row r="96" s="125" customFormat="1" ht="12"/>
    <row r="97" s="125" customFormat="1" ht="12"/>
    <row r="98" s="125" customFormat="1" ht="12"/>
    <row r="99" s="125" customFormat="1" ht="12"/>
    <row r="100" s="125" customFormat="1" ht="12"/>
    <row r="101" s="125" customFormat="1" ht="12"/>
    <row r="102" s="125" customFormat="1" ht="12"/>
    <row r="103" s="125" customFormat="1" ht="12"/>
    <row r="104" s="125" customFormat="1" ht="12"/>
    <row r="105" s="125" customFormat="1" ht="12"/>
    <row r="106" s="125" customFormat="1" ht="12"/>
    <row r="107" s="125" customFormat="1" ht="12"/>
    <row r="108" s="125" customFormat="1" ht="12"/>
    <row r="109" s="125" customFormat="1" ht="12"/>
    <row r="110" s="125" customFormat="1" ht="12"/>
    <row r="111" s="125" customFormat="1" ht="12"/>
    <row r="112" s="125" customFormat="1" ht="12"/>
    <row r="113" s="125" customFormat="1" ht="12"/>
    <row r="114" s="125" customFormat="1" ht="12"/>
    <row r="115" s="125" customFormat="1" ht="12"/>
    <row r="116" s="125" customFormat="1" ht="12"/>
    <row r="117" s="125" customFormat="1" ht="12"/>
    <row r="118" s="125" customFormat="1" ht="12"/>
    <row r="119" s="125" customFormat="1" ht="12"/>
    <row r="120" s="125" customFormat="1" ht="12"/>
    <row r="121" s="125" customFormat="1" ht="12"/>
    <row r="122" s="125" customFormat="1" ht="12"/>
    <row r="123" s="125" customFormat="1" ht="12"/>
    <row r="124" s="125" customFormat="1" ht="12"/>
    <row r="125" s="125" customFormat="1" ht="12"/>
    <row r="126" s="125" customFormat="1" ht="12"/>
    <row r="127" s="125" customFormat="1" ht="12"/>
    <row r="128" s="125" customFormat="1" ht="12"/>
    <row r="129" s="125" customFormat="1" ht="12"/>
    <row r="130" s="125" customFormat="1" ht="12"/>
    <row r="131" s="125" customFormat="1" ht="12"/>
    <row r="132" s="125" customFormat="1" ht="12"/>
    <row r="133" s="125" customFormat="1" ht="12"/>
    <row r="134" s="125" customFormat="1" ht="12"/>
    <row r="135" s="125" customFormat="1" ht="12"/>
    <row r="136" s="125" customFormat="1" ht="12"/>
    <row r="137" s="125" customFormat="1" ht="12"/>
    <row r="138" s="125" customFormat="1" ht="12"/>
    <row r="139" s="125" customFormat="1" ht="12"/>
    <row r="140" s="125" customFormat="1" ht="12"/>
    <row r="141" s="125" customFormat="1" ht="12"/>
    <row r="142" s="125" customFormat="1" ht="12"/>
    <row r="143" s="125" customFormat="1" ht="12"/>
    <row r="144" s="125" customFormat="1" ht="12"/>
    <row r="145" s="125" customFormat="1" ht="12"/>
    <row r="146" s="125" customFormat="1" ht="12"/>
    <row r="147" s="125" customFormat="1" ht="12"/>
    <row r="148" s="125" customFormat="1" ht="12"/>
    <row r="149" s="125" customFormat="1" ht="12"/>
    <row r="150" s="125" customFormat="1" ht="12"/>
    <row r="151" s="125" customFormat="1" ht="12"/>
    <row r="152" s="125" customFormat="1" ht="12"/>
    <row r="153" s="125" customFormat="1" ht="12"/>
    <row r="154" s="125" customFormat="1" ht="12"/>
    <row r="155" s="125" customFormat="1" ht="12"/>
    <row r="156" s="125" customFormat="1" ht="12"/>
    <row r="157" s="125" customFormat="1" ht="12"/>
    <row r="158" s="125" customFormat="1" ht="12"/>
    <row r="159" s="125" customFormat="1" ht="12"/>
    <row r="160" s="125" customFormat="1" ht="12"/>
  </sheetData>
  <sheetProtection sheet="1" objects="1" scenarios="1"/>
  <mergeCells count="8">
    <mergeCell ref="H26:J26"/>
    <mergeCell ref="B26:C26"/>
    <mergeCell ref="N27:R27"/>
    <mergeCell ref="I2:K2"/>
    <mergeCell ref="M8:W8"/>
    <mergeCell ref="M9:W9"/>
    <mergeCell ref="M22:W22"/>
    <mergeCell ref="M10:W21"/>
  </mergeCells>
  <phoneticPr fontId="2"/>
  <dataValidations disablePrompts="1" count="1">
    <dataValidation allowBlank="1" showInputMessage="1" showErrorMessage="1" promptTitle="入力" prompt="当該需要家の月間販売量" sqref="J9:K10 G9:H10" xr:uid="{00000000-0002-0000-0100-000000000000}"/>
  </dataValidations>
  <pageMargins left="0.25" right="0.25" top="0.75" bottom="0.75" header="0.3" footer="0.3"/>
  <pageSetup paperSize="9" scale="7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8"/>
  <sheetViews>
    <sheetView showGridLines="0" zoomScaleNormal="100" workbookViewId="0"/>
  </sheetViews>
  <sheetFormatPr defaultColWidth="9" defaultRowHeight="20.25" customHeight="1"/>
  <cols>
    <col min="1" max="1" width="3.33203125" style="85" customWidth="1"/>
    <col min="2" max="2" width="13.33203125" style="85" customWidth="1"/>
    <col min="3" max="3" width="28.77734375" style="85" customWidth="1"/>
    <col min="4" max="5" width="13.33203125" style="85" customWidth="1"/>
    <col min="6" max="7" width="13.33203125" style="149" customWidth="1"/>
    <col min="8" max="8" width="13.33203125" style="85" customWidth="1"/>
    <col min="9" max="10" width="20.77734375" style="85" customWidth="1"/>
    <col min="11" max="11" width="9" style="85"/>
    <col min="12" max="22" width="4.77734375" style="85" customWidth="1"/>
    <col min="23" max="16384" width="9" style="85"/>
  </cols>
  <sheetData>
    <row r="1" spans="1:256" ht="19.2">
      <c r="A1" s="316" t="s">
        <v>84</v>
      </c>
      <c r="B1" s="147"/>
      <c r="C1" s="147"/>
      <c r="D1" s="147"/>
      <c r="E1" s="147"/>
      <c r="F1" s="147"/>
      <c r="G1" s="147"/>
      <c r="H1" s="147"/>
      <c r="I1" s="147"/>
      <c r="J1" s="148"/>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row>
    <row r="2" spans="1:256" ht="15.75" customHeight="1">
      <c r="A2" s="147"/>
      <c r="B2" s="147"/>
      <c r="C2" s="147"/>
      <c r="D2" s="147"/>
      <c r="E2" s="147"/>
      <c r="F2" s="147"/>
      <c r="H2" s="304" t="s">
        <v>74</v>
      </c>
      <c r="I2" s="337" t="str">
        <f>IF(基本情報!D20&lt;&gt;"",基本情報!D20,"")</f>
        <v/>
      </c>
      <c r="J2" s="33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row>
    <row r="3" spans="1:256" ht="19.2">
      <c r="F3" s="150"/>
      <c r="G3" s="150"/>
      <c r="H3" s="150"/>
      <c r="I3" s="150"/>
      <c r="J3" s="150"/>
      <c r="K3" s="150"/>
      <c r="L3" s="150"/>
      <c r="M3" s="150"/>
      <c r="N3" s="150"/>
      <c r="O3" s="150"/>
      <c r="P3" s="150"/>
      <c r="Q3" s="150"/>
      <c r="R3" s="150"/>
      <c r="S3" s="150"/>
      <c r="T3" s="150"/>
      <c r="U3" s="150"/>
      <c r="V3" s="150"/>
      <c r="W3" s="150"/>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row>
    <row r="4" spans="1:256" ht="24" customHeight="1">
      <c r="B4" s="235" t="s">
        <v>3</v>
      </c>
      <c r="C4" s="235" t="s">
        <v>78</v>
      </c>
      <c r="D4" s="235" t="s">
        <v>79</v>
      </c>
      <c r="E4" s="235" t="s">
        <v>80</v>
      </c>
      <c r="F4" s="317" t="s">
        <v>4</v>
      </c>
      <c r="G4" s="317" t="s">
        <v>81</v>
      </c>
      <c r="H4" s="317" t="s">
        <v>82</v>
      </c>
      <c r="I4" s="318" t="s">
        <v>83</v>
      </c>
      <c r="J4" s="318" t="s">
        <v>5</v>
      </c>
      <c r="L4" s="356" t="s">
        <v>214</v>
      </c>
      <c r="M4" s="356"/>
      <c r="N4" s="356"/>
      <c r="O4" s="356"/>
      <c r="P4" s="356"/>
      <c r="Q4" s="356"/>
      <c r="R4" s="356"/>
      <c r="S4" s="356"/>
      <c r="T4" s="356"/>
      <c r="U4" s="356"/>
      <c r="V4" s="356"/>
    </row>
    <row r="5" spans="1:256" ht="120" customHeight="1">
      <c r="B5" s="158" t="s">
        <v>87</v>
      </c>
      <c r="C5" s="159" t="s">
        <v>88</v>
      </c>
      <c r="D5" s="159" t="s">
        <v>89</v>
      </c>
      <c r="E5" s="159" t="s">
        <v>90</v>
      </c>
      <c r="F5" s="160">
        <v>120.1</v>
      </c>
      <c r="G5" s="161">
        <v>2000000</v>
      </c>
      <c r="H5" s="161">
        <v>1600000</v>
      </c>
      <c r="I5" s="162" t="s">
        <v>91</v>
      </c>
      <c r="J5" s="158" t="s">
        <v>92</v>
      </c>
      <c r="L5" s="370"/>
      <c r="M5" s="371"/>
      <c r="N5" s="371"/>
      <c r="O5" s="371"/>
      <c r="P5" s="371"/>
      <c r="Q5" s="371"/>
      <c r="R5" s="371"/>
      <c r="S5" s="371"/>
      <c r="T5" s="371"/>
      <c r="U5" s="371"/>
      <c r="V5" s="372"/>
    </row>
    <row r="6" spans="1:256" ht="120" customHeight="1">
      <c r="B6" s="152"/>
      <c r="C6" s="153" t="s">
        <v>85</v>
      </c>
      <c r="D6" s="153" t="s">
        <v>86</v>
      </c>
      <c r="E6" s="153" t="s">
        <v>36</v>
      </c>
      <c r="F6" s="154"/>
      <c r="G6" s="155"/>
      <c r="H6" s="155"/>
      <c r="I6" s="156"/>
      <c r="J6" s="156"/>
      <c r="K6" s="157"/>
      <c r="L6" s="373" t="s">
        <v>223</v>
      </c>
      <c r="M6" s="374"/>
      <c r="N6" s="374"/>
      <c r="O6" s="374"/>
      <c r="P6" s="374"/>
      <c r="Q6" s="374"/>
      <c r="R6" s="374"/>
      <c r="S6" s="374"/>
      <c r="T6" s="374"/>
      <c r="U6" s="374"/>
      <c r="V6" s="375"/>
    </row>
    <row r="7" spans="1:256" ht="120" customHeight="1">
      <c r="B7" s="152"/>
      <c r="C7" s="153" t="s">
        <v>85</v>
      </c>
      <c r="D7" s="153" t="s">
        <v>86</v>
      </c>
      <c r="E7" s="153" t="s">
        <v>36</v>
      </c>
      <c r="F7" s="154"/>
      <c r="G7" s="155"/>
      <c r="H7" s="155"/>
      <c r="I7" s="156"/>
      <c r="J7" s="156"/>
      <c r="L7" s="376"/>
      <c r="M7" s="377"/>
      <c r="N7" s="377"/>
      <c r="O7" s="377"/>
      <c r="P7" s="377"/>
      <c r="Q7" s="377"/>
      <c r="R7" s="377"/>
      <c r="S7" s="377"/>
      <c r="T7" s="377"/>
      <c r="U7" s="377"/>
      <c r="V7" s="378"/>
    </row>
    <row r="8" spans="1:256" ht="120" customHeight="1">
      <c r="B8" s="152"/>
      <c r="C8" s="153" t="s">
        <v>85</v>
      </c>
      <c r="D8" s="153" t="s">
        <v>86</v>
      </c>
      <c r="E8" s="153" t="s">
        <v>36</v>
      </c>
      <c r="F8" s="154"/>
      <c r="G8" s="155"/>
      <c r="H8" s="155"/>
      <c r="I8" s="156"/>
      <c r="J8" s="156"/>
      <c r="L8" s="367"/>
      <c r="M8" s="368"/>
      <c r="N8" s="368"/>
      <c r="O8" s="368"/>
      <c r="P8" s="368"/>
      <c r="Q8" s="368"/>
      <c r="R8" s="368"/>
      <c r="S8" s="368"/>
      <c r="T8" s="368"/>
      <c r="U8" s="368"/>
      <c r="V8" s="369"/>
    </row>
  </sheetData>
  <sheetProtection sheet="1" objects="1" scenarios="1"/>
  <mergeCells count="6">
    <mergeCell ref="L8:V8"/>
    <mergeCell ref="I2:J2"/>
    <mergeCell ref="L4:V4"/>
    <mergeCell ref="L5:V5"/>
    <mergeCell ref="L6:V6"/>
    <mergeCell ref="L7:V7"/>
  </mergeCells>
  <phoneticPr fontId="2"/>
  <pageMargins left="0.25" right="0.25" top="0.75" bottom="0.75" header="0.3" footer="0.3"/>
  <pageSetup paperSize="9" scale="65" fitToHeight="0" orientation="portrait"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M24"/>
  <sheetViews>
    <sheetView showGridLines="0" zoomScaleNormal="100" zoomScaleSheetLayoutView="100" workbookViewId="0">
      <selection sqref="A1:IV2"/>
    </sheetView>
  </sheetViews>
  <sheetFormatPr defaultColWidth="12.44140625" defaultRowHeight="17.25" customHeight="1"/>
  <cols>
    <col min="1" max="1" width="15.77734375" style="5" customWidth="1"/>
    <col min="2" max="11" width="12.21875" style="5" customWidth="1"/>
    <col min="12" max="16384" width="12.44140625" style="5"/>
  </cols>
  <sheetData>
    <row r="1" spans="1:221" s="1" customFormat="1" ht="15.75" customHeight="1">
      <c r="A1" s="3" t="s">
        <v>64</v>
      </c>
      <c r="B1" s="2"/>
      <c r="C1" s="2"/>
      <c r="D1" s="2"/>
      <c r="E1" s="2"/>
      <c r="F1" s="2"/>
      <c r="G1" s="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row>
    <row r="2" spans="1:221" s="1" customFormat="1" ht="15.75" customHeight="1">
      <c r="A2" s="3"/>
      <c r="B2" s="2"/>
      <c r="C2" s="2"/>
      <c r="D2" s="2"/>
      <c r="E2" s="2"/>
      <c r="F2" s="2"/>
      <c r="G2" s="4"/>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row>
    <row r="3" spans="1:221" s="14" customFormat="1" ht="13.95" customHeight="1">
      <c r="A3" s="11" t="s">
        <v>40</v>
      </c>
      <c r="B3" s="12"/>
      <c r="C3" s="12"/>
      <c r="D3" s="12"/>
      <c r="E3" s="12"/>
      <c r="F3" s="12"/>
      <c r="G3" s="12"/>
      <c r="H3" s="12"/>
      <c r="I3" s="12"/>
      <c r="J3" s="12"/>
      <c r="K3" s="12"/>
      <c r="L3" s="12"/>
      <c r="M3" s="13"/>
      <c r="O3" s="5"/>
      <c r="P3" s="5"/>
      <c r="Q3" s="5"/>
    </row>
    <row r="4" spans="1:221" s="14" customFormat="1" ht="14.55" customHeight="1">
      <c r="A4" s="15" t="s">
        <v>41</v>
      </c>
      <c r="B4" s="16"/>
      <c r="C4" s="16"/>
      <c r="D4" s="16"/>
      <c r="E4" s="16"/>
      <c r="F4" s="16"/>
      <c r="G4" s="16"/>
      <c r="H4" s="16"/>
      <c r="I4" s="16"/>
      <c r="J4" s="16"/>
      <c r="K4" s="16"/>
      <c r="L4" s="16"/>
      <c r="M4" s="17"/>
      <c r="O4" s="5"/>
      <c r="P4" s="5"/>
      <c r="Q4" s="5"/>
    </row>
    <row r="5" spans="1:221" s="14" customFormat="1" ht="14.55" customHeight="1">
      <c r="A5" s="18" t="s">
        <v>42</v>
      </c>
      <c r="B5" s="19"/>
      <c r="C5" s="19"/>
      <c r="D5" s="19"/>
      <c r="E5" s="19"/>
      <c r="F5" s="19"/>
      <c r="G5" s="19"/>
      <c r="H5" s="19"/>
      <c r="I5" s="19"/>
      <c r="J5" s="19"/>
      <c r="K5" s="19"/>
      <c r="L5" s="19"/>
      <c r="M5" s="20"/>
      <c r="O5" s="5"/>
      <c r="P5" s="5"/>
      <c r="Q5" s="5"/>
    </row>
    <row r="6" spans="1:221" s="9" customFormat="1" ht="16.2">
      <c r="A6" s="10"/>
      <c r="B6" s="10"/>
      <c r="C6" s="10"/>
      <c r="D6" s="10"/>
      <c r="E6" s="10"/>
      <c r="F6" s="10"/>
      <c r="G6" s="10"/>
      <c r="H6" s="10"/>
      <c r="I6" s="10"/>
      <c r="J6" s="10"/>
      <c r="K6" s="10"/>
      <c r="L6" s="10"/>
      <c r="M6" s="10"/>
    </row>
    <row r="7" spans="1:221" s="9" customFormat="1" ht="16.2">
      <c r="A7" s="379" t="s">
        <v>43</v>
      </c>
      <c r="B7" s="379"/>
      <c r="C7" s="379"/>
      <c r="D7" s="379"/>
      <c r="E7" s="379"/>
      <c r="F7" s="379"/>
      <c r="G7" s="379"/>
      <c r="H7" s="379"/>
      <c r="I7" s="379"/>
      <c r="J7" s="379"/>
      <c r="K7" s="379"/>
      <c r="L7" s="379"/>
      <c r="M7" s="21"/>
    </row>
    <row r="8" spans="1:221" s="9" customFormat="1" ht="13.2">
      <c r="I8" s="8"/>
    </row>
    <row r="9" spans="1:221" s="9" customFormat="1" ht="13.2"/>
    <row r="10" spans="1:221" s="9" customFormat="1" ht="13.2">
      <c r="I10" s="22" t="s">
        <v>37</v>
      </c>
      <c r="J10" s="23" t="s">
        <v>65</v>
      </c>
      <c r="K10" s="23"/>
      <c r="L10" s="23"/>
    </row>
    <row r="11" spans="1:221" s="9" customFormat="1" ht="13.2"/>
    <row r="12" spans="1:221" s="9" customFormat="1" ht="13.2"/>
    <row r="13" spans="1:221" ht="21" customHeight="1">
      <c r="A13" s="380" t="s">
        <v>44</v>
      </c>
      <c r="B13" s="24">
        <f>'５．メーター交換（内訳）'!A6</f>
        <v>37987</v>
      </c>
      <c r="C13" s="24">
        <f>'５．メーター交換（内訳）'!A9</f>
        <v>38353</v>
      </c>
      <c r="D13" s="24">
        <f>'５．メーター交換（内訳）'!A12</f>
        <v>38718</v>
      </c>
      <c r="E13" s="24">
        <f>'５．メーター交換（内訳）'!A15</f>
        <v>39083</v>
      </c>
      <c r="F13" s="24">
        <f>'５．メーター交換（内訳）'!A18</f>
        <v>39448</v>
      </c>
      <c r="G13" s="24">
        <f>'５．メーター交換（内訳）'!A21</f>
        <v>39814</v>
      </c>
      <c r="H13" s="24">
        <f>'５．メーター交換（内訳）'!A24</f>
        <v>40179</v>
      </c>
      <c r="I13" s="24">
        <f>'５．メーター交換（内訳）'!A27</f>
        <v>40544</v>
      </c>
      <c r="J13" s="24">
        <f>'５．メーター交換（内訳）'!A30</f>
        <v>40909</v>
      </c>
      <c r="K13" s="24">
        <f>'５．メーター交換（内訳）'!A33</f>
        <v>41275</v>
      </c>
      <c r="L13" s="25" t="s">
        <v>15</v>
      </c>
    </row>
    <row r="14" spans="1:221" ht="18" customHeight="1">
      <c r="A14" s="381"/>
      <c r="B14" s="26">
        <f t="shared" ref="B14:K14" si="0">B13</f>
        <v>37987</v>
      </c>
      <c r="C14" s="26">
        <f t="shared" si="0"/>
        <v>38353</v>
      </c>
      <c r="D14" s="26">
        <f t="shared" si="0"/>
        <v>38718</v>
      </c>
      <c r="E14" s="26">
        <f t="shared" si="0"/>
        <v>39083</v>
      </c>
      <c r="F14" s="26">
        <f t="shared" si="0"/>
        <v>39448</v>
      </c>
      <c r="G14" s="26">
        <f t="shared" si="0"/>
        <v>39814</v>
      </c>
      <c r="H14" s="26">
        <f t="shared" si="0"/>
        <v>40179</v>
      </c>
      <c r="I14" s="26">
        <f t="shared" si="0"/>
        <v>40544</v>
      </c>
      <c r="J14" s="26">
        <f t="shared" si="0"/>
        <v>40909</v>
      </c>
      <c r="K14" s="26">
        <f t="shared" si="0"/>
        <v>41275</v>
      </c>
      <c r="L14" s="27"/>
    </row>
    <row r="15" spans="1:221" ht="21" customHeight="1">
      <c r="A15" s="28" t="s">
        <v>45</v>
      </c>
      <c r="B15" s="29">
        <f>'５．メーター交換（内訳）'!$Q7</f>
        <v>9</v>
      </c>
      <c r="C15" s="29">
        <f>'５．メーター交換（内訳）'!$Q10</f>
        <v>18</v>
      </c>
      <c r="D15" s="29">
        <f>'５．メーター交換（内訳）'!$Q13</f>
        <v>31</v>
      </c>
      <c r="E15" s="29">
        <f>'５．メーター交換（内訳）'!$Q16</f>
        <v>38</v>
      </c>
      <c r="F15" s="29">
        <f>'５．メーター交換（内訳）'!$Q19</f>
        <v>57</v>
      </c>
      <c r="G15" s="29">
        <f>'５．メーター交換（内訳）'!$Q22</f>
        <v>69</v>
      </c>
      <c r="H15" s="29">
        <f>'５．メーター交換（内訳）'!$Q25</f>
        <v>80.333333333333329</v>
      </c>
      <c r="I15" s="29">
        <f>'５．メーター交換（内訳）'!$Q28</f>
        <v>93</v>
      </c>
      <c r="J15" s="29">
        <f>'５．メーター交換（内訳）'!$Q31</f>
        <v>105</v>
      </c>
      <c r="K15" s="29">
        <f>'５．メーター交換（内訳）'!$Q34</f>
        <v>118</v>
      </c>
      <c r="L15" s="30"/>
    </row>
    <row r="16" spans="1:221" ht="21" customHeight="1">
      <c r="A16" s="28" t="s">
        <v>46</v>
      </c>
      <c r="B16" s="28">
        <f>'５．メーター交換（内訳）'!$O7</f>
        <v>20</v>
      </c>
      <c r="C16" s="28">
        <f>'５．メーター交換（内訳）'!$O10</f>
        <v>40</v>
      </c>
      <c r="D16" s="28">
        <f>'５．メーター交換（内訳）'!$O13</f>
        <v>30</v>
      </c>
      <c r="E16" s="28">
        <f>'５．メーター交換（内訳）'!$O16</f>
        <v>20</v>
      </c>
      <c r="F16" s="28">
        <f>'５．メーター交換（内訳）'!$O19</f>
        <v>10</v>
      </c>
      <c r="G16" s="28">
        <f>'５．メーター交換（内訳）'!$O22</f>
        <v>20</v>
      </c>
      <c r="H16" s="28">
        <f>'５．メーター交換（内訳）'!$O25</f>
        <v>30</v>
      </c>
      <c r="I16" s="28">
        <f>'５．メーター交換（内訳）'!$O28</f>
        <v>20</v>
      </c>
      <c r="J16" s="28">
        <f>'５．メーター交換（内訳）'!$O31</f>
        <v>10</v>
      </c>
      <c r="K16" s="28">
        <f>'５．メーター交換（内訳）'!$O34</f>
        <v>20</v>
      </c>
      <c r="L16" s="31">
        <f>SUM(B16:K16)</f>
        <v>220</v>
      </c>
      <c r="M16" s="32" t="s">
        <v>47</v>
      </c>
    </row>
    <row r="17" spans="1:13" ht="21" customHeight="1">
      <c r="A17" s="28" t="s">
        <v>48</v>
      </c>
      <c r="B17" s="31">
        <f t="shared" ref="B17:K17" si="1">B15*B16</f>
        <v>180</v>
      </c>
      <c r="C17" s="31">
        <f t="shared" si="1"/>
        <v>720</v>
      </c>
      <c r="D17" s="31">
        <f t="shared" si="1"/>
        <v>930</v>
      </c>
      <c r="E17" s="31">
        <f t="shared" si="1"/>
        <v>760</v>
      </c>
      <c r="F17" s="31">
        <f t="shared" si="1"/>
        <v>570</v>
      </c>
      <c r="G17" s="31">
        <f t="shared" si="1"/>
        <v>1380</v>
      </c>
      <c r="H17" s="31">
        <f t="shared" si="1"/>
        <v>2410</v>
      </c>
      <c r="I17" s="31">
        <f t="shared" si="1"/>
        <v>1860</v>
      </c>
      <c r="J17" s="31">
        <f t="shared" si="1"/>
        <v>1050</v>
      </c>
      <c r="K17" s="31">
        <f t="shared" si="1"/>
        <v>2360</v>
      </c>
      <c r="L17" s="31">
        <f>SUM(B17:K17)</f>
        <v>12220</v>
      </c>
      <c r="M17" s="5" t="s">
        <v>49</v>
      </c>
    </row>
    <row r="18" spans="1:13" ht="21" customHeight="1">
      <c r="A18" s="7"/>
      <c r="B18" s="6"/>
      <c r="C18" s="6"/>
      <c r="D18" s="6"/>
      <c r="E18" s="6"/>
      <c r="F18" s="6"/>
      <c r="G18" s="6"/>
      <c r="H18" s="6"/>
      <c r="I18" s="6"/>
      <c r="J18" s="6"/>
      <c r="K18" s="6"/>
    </row>
    <row r="19" spans="1:13" ht="21" customHeight="1" thickBot="1">
      <c r="B19" s="33" t="s">
        <v>50</v>
      </c>
      <c r="C19" s="6"/>
      <c r="D19" s="6"/>
      <c r="E19" s="6"/>
      <c r="F19" s="6"/>
      <c r="G19" s="6"/>
      <c r="H19" s="6"/>
      <c r="I19" s="6"/>
      <c r="J19" s="6"/>
      <c r="K19" s="6"/>
    </row>
    <row r="20" spans="1:13" ht="21" customHeight="1" thickBot="1">
      <c r="B20" s="34">
        <f>L17</f>
        <v>12220</v>
      </c>
      <c r="C20" s="7" t="s">
        <v>51</v>
      </c>
      <c r="D20" s="34">
        <f>L16</f>
        <v>220</v>
      </c>
      <c r="E20" s="7" t="s">
        <v>52</v>
      </c>
      <c r="F20" s="35">
        <f>B20/D20</f>
        <v>55.545454545454547</v>
      </c>
      <c r="G20" s="36" t="s">
        <v>53</v>
      </c>
      <c r="H20" s="35">
        <f>ROUND(F20,0)</f>
        <v>56</v>
      </c>
      <c r="I20" s="5" t="s">
        <v>54</v>
      </c>
    </row>
    <row r="21" spans="1:13" ht="21" customHeight="1">
      <c r="B21" s="7" t="s">
        <v>49</v>
      </c>
      <c r="D21" s="37" t="s">
        <v>47</v>
      </c>
    </row>
    <row r="22" spans="1:13" ht="21" customHeight="1" thickBot="1">
      <c r="A22" s="38"/>
      <c r="B22" s="33" t="s">
        <v>55</v>
      </c>
      <c r="C22" s="39"/>
      <c r="D22" s="39"/>
      <c r="E22" s="38"/>
      <c r="F22" s="39"/>
      <c r="G22" s="39"/>
    </row>
    <row r="23" spans="1:13" ht="21" customHeight="1" thickBot="1">
      <c r="A23" s="40"/>
      <c r="B23" s="382">
        <f>DATE(YEAR($B$13),MONTH($B$13)+$H$20-1,DAY($B$13))</f>
        <v>39661</v>
      </c>
      <c r="C23" s="383"/>
      <c r="D23" s="41">
        <f>B23</f>
        <v>39661</v>
      </c>
      <c r="E23" s="42"/>
      <c r="F23" s="42"/>
      <c r="G23" s="42"/>
    </row>
    <row r="24" spans="1:13" ht="17.25" customHeight="1">
      <c r="B24" s="43"/>
    </row>
  </sheetData>
  <mergeCells count="3">
    <mergeCell ref="A7:L7"/>
    <mergeCell ref="A13:A14"/>
    <mergeCell ref="B23:C23"/>
  </mergeCells>
  <phoneticPr fontId="2"/>
  <pageMargins left="0.86614173228346458" right="0.55118110236220474" top="0.9055118110236221" bottom="0.98425196850393704"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M37"/>
  <sheetViews>
    <sheetView showGridLines="0" zoomScaleNormal="100" zoomScaleSheetLayoutView="100" workbookViewId="0">
      <selection sqref="A1:IV2"/>
    </sheetView>
  </sheetViews>
  <sheetFormatPr defaultColWidth="9.21875" defaultRowHeight="21" customHeight="1"/>
  <cols>
    <col min="1" max="1" width="12.5546875" style="5" bestFit="1" customWidth="1"/>
    <col min="2" max="2" width="10.21875" style="5" customWidth="1"/>
    <col min="3" max="14" width="7.44140625" style="6" customWidth="1"/>
    <col min="15" max="15" width="8.77734375" style="7" customWidth="1"/>
    <col min="16" max="16" width="12" style="7" hidden="1" customWidth="1"/>
    <col min="17" max="17" width="11.77734375" style="5" bestFit="1" customWidth="1"/>
    <col min="18" max="16384" width="9.21875" style="5"/>
  </cols>
  <sheetData>
    <row r="1" spans="1:221" s="1" customFormat="1" ht="15.75" customHeight="1">
      <c r="A1" s="3" t="s">
        <v>64</v>
      </c>
      <c r="B1" s="2"/>
      <c r="C1" s="2"/>
      <c r="D1" s="2"/>
      <c r="E1" s="2"/>
      <c r="F1" s="2"/>
      <c r="G1" s="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row>
    <row r="2" spans="1:221" s="1" customFormat="1" ht="15.75" customHeight="1">
      <c r="A2" s="3"/>
      <c r="B2" s="2"/>
      <c r="C2" s="2"/>
      <c r="D2" s="2"/>
      <c r="E2" s="2"/>
      <c r="F2" s="2"/>
      <c r="G2" s="4"/>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row>
    <row r="3" spans="1:221" ht="14.4">
      <c r="A3" s="44" t="s">
        <v>56</v>
      </c>
      <c r="B3" s="44"/>
      <c r="C3" s="45"/>
      <c r="D3" s="45"/>
      <c r="E3" s="45"/>
      <c r="F3" s="45"/>
      <c r="G3" s="45"/>
      <c r="H3" s="45"/>
      <c r="I3" s="45"/>
      <c r="J3" s="45"/>
      <c r="K3" s="45"/>
      <c r="L3" s="45"/>
      <c r="M3" s="45"/>
      <c r="N3" s="45"/>
      <c r="O3" s="46"/>
      <c r="P3" s="46"/>
      <c r="Q3" s="44"/>
    </row>
    <row r="4" spans="1:221" ht="14.4">
      <c r="A4" s="44" t="s">
        <v>57</v>
      </c>
      <c r="B4" s="44"/>
      <c r="C4" s="45"/>
      <c r="D4" s="45"/>
      <c r="E4" s="45"/>
      <c r="F4" s="45"/>
      <c r="G4" s="45"/>
      <c r="H4" s="45"/>
      <c r="I4" s="45"/>
      <c r="J4" s="45"/>
      <c r="K4" s="45"/>
      <c r="L4" s="45"/>
      <c r="M4" s="45"/>
      <c r="N4" s="45"/>
      <c r="O4" s="46"/>
      <c r="P4" s="46"/>
      <c r="Q4" s="44"/>
    </row>
    <row r="5" spans="1:221" s="7" customFormat="1" ht="21" customHeight="1">
      <c r="A5" s="47" t="s">
        <v>58</v>
      </c>
      <c r="B5" s="47"/>
      <c r="C5" s="48" t="s">
        <v>24</v>
      </c>
      <c r="D5" s="48" t="s">
        <v>25</v>
      </c>
      <c r="E5" s="48" t="s">
        <v>26</v>
      </c>
      <c r="F5" s="48" t="s">
        <v>27</v>
      </c>
      <c r="G5" s="48" t="s">
        <v>28</v>
      </c>
      <c r="H5" s="48" t="s">
        <v>29</v>
      </c>
      <c r="I5" s="48" t="s">
        <v>30</v>
      </c>
      <c r="J5" s="48" t="s">
        <v>31</v>
      </c>
      <c r="K5" s="48" t="s">
        <v>32</v>
      </c>
      <c r="L5" s="48" t="s">
        <v>33</v>
      </c>
      <c r="M5" s="48" t="s">
        <v>34</v>
      </c>
      <c r="N5" s="48" t="s">
        <v>35</v>
      </c>
      <c r="O5" s="380" t="s">
        <v>15</v>
      </c>
      <c r="P5" s="386" t="s">
        <v>58</v>
      </c>
      <c r="Q5" s="386" t="s">
        <v>59</v>
      </c>
    </row>
    <row r="6" spans="1:221" s="7" customFormat="1" ht="14.55" customHeight="1">
      <c r="A6" s="49">
        <v>37987</v>
      </c>
      <c r="B6" s="47" t="s">
        <v>60</v>
      </c>
      <c r="C6" s="47">
        <v>1</v>
      </c>
      <c r="D6" s="48">
        <f t="shared" ref="D6:N6" si="0">C6+1</f>
        <v>2</v>
      </c>
      <c r="E6" s="47">
        <f t="shared" si="0"/>
        <v>3</v>
      </c>
      <c r="F6" s="48">
        <f t="shared" si="0"/>
        <v>4</v>
      </c>
      <c r="G6" s="47">
        <f t="shared" si="0"/>
        <v>5</v>
      </c>
      <c r="H6" s="48">
        <f t="shared" si="0"/>
        <v>6</v>
      </c>
      <c r="I6" s="50">
        <f t="shared" si="0"/>
        <v>7</v>
      </c>
      <c r="J6" s="48">
        <f t="shared" si="0"/>
        <v>8</v>
      </c>
      <c r="K6" s="47">
        <f t="shared" si="0"/>
        <v>9</v>
      </c>
      <c r="L6" s="48">
        <f t="shared" si="0"/>
        <v>10</v>
      </c>
      <c r="M6" s="47">
        <f t="shared" si="0"/>
        <v>11</v>
      </c>
      <c r="N6" s="48">
        <f t="shared" si="0"/>
        <v>12</v>
      </c>
      <c r="O6" s="381"/>
      <c r="P6" s="387"/>
      <c r="Q6" s="387"/>
    </row>
    <row r="7" spans="1:221" ht="30" customHeight="1">
      <c r="A7" s="51">
        <f>A6</f>
        <v>37987</v>
      </c>
      <c r="B7" s="52"/>
      <c r="C7" s="53"/>
      <c r="D7" s="53"/>
      <c r="E7" s="53"/>
      <c r="F7" s="53"/>
      <c r="G7" s="53"/>
      <c r="H7" s="53"/>
      <c r="I7" s="53"/>
      <c r="J7" s="53"/>
      <c r="K7" s="53">
        <v>20</v>
      </c>
      <c r="L7" s="53"/>
      <c r="M7" s="53"/>
      <c r="N7" s="53"/>
      <c r="O7" s="28">
        <f>SUM(C7:N7)</f>
        <v>20</v>
      </c>
      <c r="P7" s="54">
        <f>A6</f>
        <v>37987</v>
      </c>
      <c r="Q7" s="384">
        <f>IF(O7&gt;0,O8/O7,0)</f>
        <v>9</v>
      </c>
    </row>
    <row r="8" spans="1:221" ht="14.55" hidden="1" customHeight="1">
      <c r="A8" s="55"/>
      <c r="B8" s="56"/>
      <c r="C8" s="31">
        <f t="shared" ref="C8:N8" si="1">C6*C7</f>
        <v>0</v>
      </c>
      <c r="D8" s="31">
        <f t="shared" si="1"/>
        <v>0</v>
      </c>
      <c r="E8" s="31">
        <f t="shared" si="1"/>
        <v>0</v>
      </c>
      <c r="F8" s="31">
        <f t="shared" si="1"/>
        <v>0</v>
      </c>
      <c r="G8" s="31">
        <f t="shared" si="1"/>
        <v>0</v>
      </c>
      <c r="H8" s="31">
        <f t="shared" si="1"/>
        <v>0</v>
      </c>
      <c r="I8" s="31">
        <f t="shared" si="1"/>
        <v>0</v>
      </c>
      <c r="J8" s="31">
        <f t="shared" si="1"/>
        <v>0</v>
      </c>
      <c r="K8" s="31">
        <f t="shared" si="1"/>
        <v>180</v>
      </c>
      <c r="L8" s="31">
        <f t="shared" si="1"/>
        <v>0</v>
      </c>
      <c r="M8" s="31">
        <f t="shared" si="1"/>
        <v>0</v>
      </c>
      <c r="N8" s="31">
        <f t="shared" si="1"/>
        <v>0</v>
      </c>
      <c r="O8" s="28">
        <f>SUM(C8:N8)</f>
        <v>180</v>
      </c>
      <c r="P8" s="57">
        <f>A7</f>
        <v>37987</v>
      </c>
      <c r="Q8" s="385"/>
    </row>
    <row r="9" spans="1:221" ht="14.55" customHeight="1">
      <c r="A9" s="54">
        <f>DATE(YEAR(A6)+1,MONTH(A6),DAY(A6))</f>
        <v>38353</v>
      </c>
      <c r="B9" s="47" t="s">
        <v>60</v>
      </c>
      <c r="C9" s="47">
        <f>N6+1</f>
        <v>13</v>
      </c>
      <c r="D9" s="48">
        <f t="shared" ref="D9:N9" si="2">C9+1</f>
        <v>14</v>
      </c>
      <c r="E9" s="47">
        <f t="shared" si="2"/>
        <v>15</v>
      </c>
      <c r="F9" s="48">
        <f t="shared" si="2"/>
        <v>16</v>
      </c>
      <c r="G9" s="47">
        <f t="shared" si="2"/>
        <v>17</v>
      </c>
      <c r="H9" s="48">
        <f t="shared" si="2"/>
        <v>18</v>
      </c>
      <c r="I9" s="47">
        <f t="shared" si="2"/>
        <v>19</v>
      </c>
      <c r="J9" s="48">
        <f t="shared" si="2"/>
        <v>20</v>
      </c>
      <c r="K9" s="47">
        <f t="shared" si="2"/>
        <v>21</v>
      </c>
      <c r="L9" s="48">
        <f t="shared" si="2"/>
        <v>22</v>
      </c>
      <c r="M9" s="47">
        <f t="shared" si="2"/>
        <v>23</v>
      </c>
      <c r="N9" s="48">
        <f t="shared" si="2"/>
        <v>24</v>
      </c>
      <c r="O9" s="59"/>
      <c r="P9" s="47"/>
      <c r="Q9" s="60"/>
    </row>
    <row r="10" spans="1:221" ht="30" customHeight="1">
      <c r="A10" s="51">
        <f>A9</f>
        <v>38353</v>
      </c>
      <c r="B10" s="52"/>
      <c r="C10" s="53"/>
      <c r="D10" s="53"/>
      <c r="E10" s="53">
        <v>20</v>
      </c>
      <c r="F10" s="53"/>
      <c r="G10" s="53"/>
      <c r="H10" s="53"/>
      <c r="I10" s="53"/>
      <c r="J10" s="53"/>
      <c r="K10" s="53">
        <v>20</v>
      </c>
      <c r="L10" s="53"/>
      <c r="M10" s="53"/>
      <c r="N10" s="53"/>
      <c r="O10" s="28">
        <f>SUM(C10:N10)</f>
        <v>40</v>
      </c>
      <c r="P10" s="54">
        <f>A9</f>
        <v>38353</v>
      </c>
      <c r="Q10" s="384">
        <f>IF(O10&gt;0,O11/O10,0)</f>
        <v>18</v>
      </c>
    </row>
    <row r="11" spans="1:221" ht="14.55" hidden="1" customHeight="1">
      <c r="A11" s="61"/>
      <c r="B11" s="56"/>
      <c r="C11" s="31">
        <f t="shared" ref="C11:N11" si="3">C9*C10</f>
        <v>0</v>
      </c>
      <c r="D11" s="31">
        <f t="shared" si="3"/>
        <v>0</v>
      </c>
      <c r="E11" s="31">
        <f t="shared" si="3"/>
        <v>300</v>
      </c>
      <c r="F11" s="31">
        <f t="shared" si="3"/>
        <v>0</v>
      </c>
      <c r="G11" s="31">
        <f t="shared" si="3"/>
        <v>0</v>
      </c>
      <c r="H11" s="31">
        <f t="shared" si="3"/>
        <v>0</v>
      </c>
      <c r="I11" s="31">
        <f t="shared" si="3"/>
        <v>0</v>
      </c>
      <c r="J11" s="31">
        <f t="shared" si="3"/>
        <v>0</v>
      </c>
      <c r="K11" s="31">
        <f t="shared" si="3"/>
        <v>420</v>
      </c>
      <c r="L11" s="31">
        <f t="shared" si="3"/>
        <v>0</v>
      </c>
      <c r="M11" s="31">
        <f t="shared" si="3"/>
        <v>0</v>
      </c>
      <c r="N11" s="31">
        <f t="shared" si="3"/>
        <v>0</v>
      </c>
      <c r="O11" s="28">
        <f>SUM(C11:N11)</f>
        <v>720</v>
      </c>
      <c r="P11" s="57">
        <f>A10</f>
        <v>38353</v>
      </c>
      <c r="Q11" s="385"/>
    </row>
    <row r="12" spans="1:221" ht="14.55" customHeight="1">
      <c r="A12" s="54">
        <f>DATE(YEAR(A9)+1,MONTH(A9),DAY(A9))</f>
        <v>38718</v>
      </c>
      <c r="B12" s="47" t="s">
        <v>60</v>
      </c>
      <c r="C12" s="47">
        <f>N9+1</f>
        <v>25</v>
      </c>
      <c r="D12" s="48">
        <f t="shared" ref="D12:N12" si="4">C12+1</f>
        <v>26</v>
      </c>
      <c r="E12" s="47">
        <f t="shared" si="4"/>
        <v>27</v>
      </c>
      <c r="F12" s="48">
        <f t="shared" si="4"/>
        <v>28</v>
      </c>
      <c r="G12" s="47">
        <f t="shared" si="4"/>
        <v>29</v>
      </c>
      <c r="H12" s="48">
        <f t="shared" si="4"/>
        <v>30</v>
      </c>
      <c r="I12" s="47">
        <f t="shared" si="4"/>
        <v>31</v>
      </c>
      <c r="J12" s="48">
        <f t="shared" si="4"/>
        <v>32</v>
      </c>
      <c r="K12" s="47">
        <f t="shared" si="4"/>
        <v>33</v>
      </c>
      <c r="L12" s="48">
        <f t="shared" si="4"/>
        <v>34</v>
      </c>
      <c r="M12" s="47">
        <f t="shared" si="4"/>
        <v>35</v>
      </c>
      <c r="N12" s="48">
        <f t="shared" si="4"/>
        <v>36</v>
      </c>
      <c r="O12" s="59"/>
      <c r="P12" s="47"/>
      <c r="Q12" s="60"/>
    </row>
    <row r="13" spans="1:221" ht="30" customHeight="1">
      <c r="A13" s="51">
        <f>A12</f>
        <v>38718</v>
      </c>
      <c r="B13" s="52"/>
      <c r="C13" s="53"/>
      <c r="D13" s="53"/>
      <c r="E13" s="53">
        <v>10</v>
      </c>
      <c r="F13" s="53"/>
      <c r="G13" s="53"/>
      <c r="H13" s="53"/>
      <c r="I13" s="53"/>
      <c r="J13" s="53"/>
      <c r="K13" s="53">
        <v>20</v>
      </c>
      <c r="L13" s="53"/>
      <c r="M13" s="53"/>
      <c r="N13" s="53"/>
      <c r="O13" s="28">
        <f>SUM(C13:N13)</f>
        <v>30</v>
      </c>
      <c r="P13" s="54">
        <f>A12</f>
        <v>38718</v>
      </c>
      <c r="Q13" s="384">
        <f>IF(O13&gt;0,O14/O13,0)</f>
        <v>31</v>
      </c>
    </row>
    <row r="14" spans="1:221" ht="14.55" hidden="1" customHeight="1">
      <c r="A14" s="55"/>
      <c r="B14" s="56"/>
      <c r="C14" s="31">
        <f t="shared" ref="C14:N14" si="5">C12*C13</f>
        <v>0</v>
      </c>
      <c r="D14" s="31">
        <f t="shared" si="5"/>
        <v>0</v>
      </c>
      <c r="E14" s="31">
        <f t="shared" si="5"/>
        <v>270</v>
      </c>
      <c r="F14" s="31">
        <f t="shared" si="5"/>
        <v>0</v>
      </c>
      <c r="G14" s="31">
        <f t="shared" si="5"/>
        <v>0</v>
      </c>
      <c r="H14" s="31">
        <f t="shared" si="5"/>
        <v>0</v>
      </c>
      <c r="I14" s="31">
        <f t="shared" si="5"/>
        <v>0</v>
      </c>
      <c r="J14" s="31">
        <f t="shared" si="5"/>
        <v>0</v>
      </c>
      <c r="K14" s="31">
        <f t="shared" si="5"/>
        <v>660</v>
      </c>
      <c r="L14" s="31">
        <f t="shared" si="5"/>
        <v>0</v>
      </c>
      <c r="M14" s="31">
        <f t="shared" si="5"/>
        <v>0</v>
      </c>
      <c r="N14" s="31">
        <f t="shared" si="5"/>
        <v>0</v>
      </c>
      <c r="O14" s="28">
        <f>SUM(C14:N14)</f>
        <v>930</v>
      </c>
      <c r="P14" s="57">
        <f>A13</f>
        <v>38718</v>
      </c>
      <c r="Q14" s="385"/>
    </row>
    <row r="15" spans="1:221" ht="14.55" customHeight="1">
      <c r="A15" s="54">
        <f>DATE(YEAR(A12)+1,MONTH(A12),DAY(A12))</f>
        <v>39083</v>
      </c>
      <c r="B15" s="47" t="s">
        <v>60</v>
      </c>
      <c r="C15" s="47">
        <f>N12+1</f>
        <v>37</v>
      </c>
      <c r="D15" s="48">
        <f t="shared" ref="D15:N15" si="6">C15+1</f>
        <v>38</v>
      </c>
      <c r="E15" s="47">
        <f t="shared" si="6"/>
        <v>39</v>
      </c>
      <c r="F15" s="48">
        <f t="shared" si="6"/>
        <v>40</v>
      </c>
      <c r="G15" s="47">
        <f t="shared" si="6"/>
        <v>41</v>
      </c>
      <c r="H15" s="48">
        <f t="shared" si="6"/>
        <v>42</v>
      </c>
      <c r="I15" s="47">
        <f t="shared" si="6"/>
        <v>43</v>
      </c>
      <c r="J15" s="48">
        <f t="shared" si="6"/>
        <v>44</v>
      </c>
      <c r="K15" s="47">
        <f t="shared" si="6"/>
        <v>45</v>
      </c>
      <c r="L15" s="48">
        <f t="shared" si="6"/>
        <v>46</v>
      </c>
      <c r="M15" s="47">
        <f t="shared" si="6"/>
        <v>47</v>
      </c>
      <c r="N15" s="48">
        <f t="shared" si="6"/>
        <v>48</v>
      </c>
      <c r="O15" s="59"/>
      <c r="P15" s="47"/>
      <c r="Q15" s="60"/>
    </row>
    <row r="16" spans="1:221" ht="30" customHeight="1">
      <c r="A16" s="51">
        <f>A15</f>
        <v>39083</v>
      </c>
      <c r="B16" s="52"/>
      <c r="C16" s="53"/>
      <c r="D16" s="53">
        <v>20</v>
      </c>
      <c r="E16" s="53"/>
      <c r="F16" s="53"/>
      <c r="G16" s="53"/>
      <c r="H16" s="53"/>
      <c r="I16" s="53"/>
      <c r="J16" s="53"/>
      <c r="K16" s="53"/>
      <c r="L16" s="53"/>
      <c r="M16" s="53"/>
      <c r="N16" s="53"/>
      <c r="O16" s="28">
        <f>SUM(C16:N16)</f>
        <v>20</v>
      </c>
      <c r="P16" s="54">
        <f>A15</f>
        <v>39083</v>
      </c>
      <c r="Q16" s="384">
        <f>IF(O16&gt;0,O17/O16,0)</f>
        <v>38</v>
      </c>
    </row>
    <row r="17" spans="1:17" ht="14.55" hidden="1" customHeight="1">
      <c r="A17" s="61"/>
      <c r="B17" s="56"/>
      <c r="C17" s="31">
        <f t="shared" ref="C17:N17" si="7">C15*C16</f>
        <v>0</v>
      </c>
      <c r="D17" s="31">
        <f t="shared" si="7"/>
        <v>760</v>
      </c>
      <c r="E17" s="31">
        <f t="shared" si="7"/>
        <v>0</v>
      </c>
      <c r="F17" s="31">
        <f t="shared" si="7"/>
        <v>0</v>
      </c>
      <c r="G17" s="31">
        <f t="shared" si="7"/>
        <v>0</v>
      </c>
      <c r="H17" s="31">
        <f t="shared" si="7"/>
        <v>0</v>
      </c>
      <c r="I17" s="31">
        <f t="shared" si="7"/>
        <v>0</v>
      </c>
      <c r="J17" s="31">
        <f t="shared" si="7"/>
        <v>0</v>
      </c>
      <c r="K17" s="31">
        <f t="shared" si="7"/>
        <v>0</v>
      </c>
      <c r="L17" s="31">
        <f t="shared" si="7"/>
        <v>0</v>
      </c>
      <c r="M17" s="31">
        <f t="shared" si="7"/>
        <v>0</v>
      </c>
      <c r="N17" s="31">
        <f t="shared" si="7"/>
        <v>0</v>
      </c>
      <c r="O17" s="28">
        <f>SUM(C17:N17)</f>
        <v>760</v>
      </c>
      <c r="P17" s="57">
        <f>A16</f>
        <v>39083</v>
      </c>
      <c r="Q17" s="385"/>
    </row>
    <row r="18" spans="1:17" ht="14.55" customHeight="1">
      <c r="A18" s="54">
        <f>DATE(YEAR(A15)+1,MONTH(A15),DAY(A15))</f>
        <v>39448</v>
      </c>
      <c r="B18" s="47" t="s">
        <v>60</v>
      </c>
      <c r="C18" s="47">
        <f>N15+1</f>
        <v>49</v>
      </c>
      <c r="D18" s="48">
        <f t="shared" ref="D18:N18" si="8">C18+1</f>
        <v>50</v>
      </c>
      <c r="E18" s="47">
        <f t="shared" si="8"/>
        <v>51</v>
      </c>
      <c r="F18" s="48">
        <f t="shared" si="8"/>
        <v>52</v>
      </c>
      <c r="G18" s="47">
        <f t="shared" si="8"/>
        <v>53</v>
      </c>
      <c r="H18" s="48">
        <f t="shared" si="8"/>
        <v>54</v>
      </c>
      <c r="I18" s="47">
        <f t="shared" si="8"/>
        <v>55</v>
      </c>
      <c r="J18" s="48">
        <f t="shared" si="8"/>
        <v>56</v>
      </c>
      <c r="K18" s="47">
        <f t="shared" si="8"/>
        <v>57</v>
      </c>
      <c r="L18" s="48">
        <f t="shared" si="8"/>
        <v>58</v>
      </c>
      <c r="M18" s="47">
        <f t="shared" si="8"/>
        <v>59</v>
      </c>
      <c r="N18" s="48">
        <f t="shared" si="8"/>
        <v>60</v>
      </c>
      <c r="O18" s="59"/>
      <c r="P18" s="47"/>
      <c r="Q18" s="60"/>
    </row>
    <row r="19" spans="1:17" ht="30" customHeight="1">
      <c r="A19" s="51">
        <f>A18</f>
        <v>39448</v>
      </c>
      <c r="B19" s="52"/>
      <c r="C19" s="53"/>
      <c r="D19" s="53"/>
      <c r="E19" s="53"/>
      <c r="F19" s="53"/>
      <c r="G19" s="53"/>
      <c r="H19" s="53"/>
      <c r="I19" s="53"/>
      <c r="J19" s="53"/>
      <c r="K19" s="53">
        <v>10</v>
      </c>
      <c r="L19" s="53"/>
      <c r="M19" s="53"/>
      <c r="N19" s="53"/>
      <c r="O19" s="28">
        <f>SUM(C19:N19)</f>
        <v>10</v>
      </c>
      <c r="P19" s="54">
        <f>A18</f>
        <v>39448</v>
      </c>
      <c r="Q19" s="384">
        <f>IF(O19&gt;0,O20/O19,0)</f>
        <v>57</v>
      </c>
    </row>
    <row r="20" spans="1:17" ht="14.55" hidden="1" customHeight="1">
      <c r="A20" s="61"/>
      <c r="B20" s="56"/>
      <c r="C20" s="31">
        <f t="shared" ref="C20:N20" si="9">C18*C19</f>
        <v>0</v>
      </c>
      <c r="D20" s="31">
        <f t="shared" si="9"/>
        <v>0</v>
      </c>
      <c r="E20" s="31">
        <f t="shared" si="9"/>
        <v>0</v>
      </c>
      <c r="F20" s="31">
        <f t="shared" si="9"/>
        <v>0</v>
      </c>
      <c r="G20" s="31">
        <f t="shared" si="9"/>
        <v>0</v>
      </c>
      <c r="H20" s="31">
        <f t="shared" si="9"/>
        <v>0</v>
      </c>
      <c r="I20" s="31">
        <f t="shared" si="9"/>
        <v>0</v>
      </c>
      <c r="J20" s="31">
        <f t="shared" si="9"/>
        <v>0</v>
      </c>
      <c r="K20" s="31">
        <f t="shared" si="9"/>
        <v>570</v>
      </c>
      <c r="L20" s="31">
        <f t="shared" si="9"/>
        <v>0</v>
      </c>
      <c r="M20" s="31">
        <f t="shared" si="9"/>
        <v>0</v>
      </c>
      <c r="N20" s="31">
        <f t="shared" si="9"/>
        <v>0</v>
      </c>
      <c r="O20" s="28">
        <f>SUM(C20:N20)</f>
        <v>570</v>
      </c>
      <c r="P20" s="57">
        <f>A19</f>
        <v>39448</v>
      </c>
      <c r="Q20" s="385"/>
    </row>
    <row r="21" spans="1:17" ht="14.55" customHeight="1">
      <c r="A21" s="54">
        <f>DATE(YEAR(A18)+1,MONTH(A18),DAY(A18))</f>
        <v>39814</v>
      </c>
      <c r="B21" s="47" t="s">
        <v>60</v>
      </c>
      <c r="C21" s="47">
        <f>N18+1</f>
        <v>61</v>
      </c>
      <c r="D21" s="48">
        <f t="shared" ref="D21:N21" si="10">C21+1</f>
        <v>62</v>
      </c>
      <c r="E21" s="47">
        <f t="shared" si="10"/>
        <v>63</v>
      </c>
      <c r="F21" s="48">
        <f t="shared" si="10"/>
        <v>64</v>
      </c>
      <c r="G21" s="47">
        <f t="shared" si="10"/>
        <v>65</v>
      </c>
      <c r="H21" s="48">
        <f t="shared" si="10"/>
        <v>66</v>
      </c>
      <c r="I21" s="47">
        <f t="shared" si="10"/>
        <v>67</v>
      </c>
      <c r="J21" s="48">
        <f t="shared" si="10"/>
        <v>68</v>
      </c>
      <c r="K21" s="47">
        <f t="shared" si="10"/>
        <v>69</v>
      </c>
      <c r="L21" s="48">
        <f t="shared" si="10"/>
        <v>70</v>
      </c>
      <c r="M21" s="47">
        <f t="shared" si="10"/>
        <v>71</v>
      </c>
      <c r="N21" s="48">
        <f t="shared" si="10"/>
        <v>72</v>
      </c>
      <c r="O21" s="59"/>
      <c r="P21" s="47"/>
      <c r="Q21" s="60"/>
    </row>
    <row r="22" spans="1:17" ht="30" customHeight="1">
      <c r="A22" s="51">
        <f>A21</f>
        <v>39814</v>
      </c>
      <c r="B22" s="52"/>
      <c r="C22" s="53"/>
      <c r="D22" s="53"/>
      <c r="E22" s="53"/>
      <c r="F22" s="53"/>
      <c r="G22" s="53"/>
      <c r="H22" s="53"/>
      <c r="I22" s="53"/>
      <c r="J22" s="53"/>
      <c r="K22" s="53">
        <v>20</v>
      </c>
      <c r="L22" s="53"/>
      <c r="M22" s="53"/>
      <c r="N22" s="53"/>
      <c r="O22" s="28">
        <f>SUM(C22:N22)</f>
        <v>20</v>
      </c>
      <c r="P22" s="54">
        <f>A21</f>
        <v>39814</v>
      </c>
      <c r="Q22" s="384">
        <f>IF(O22&gt;0,O23/O22,0)</f>
        <v>69</v>
      </c>
    </row>
    <row r="23" spans="1:17" ht="14.55" hidden="1" customHeight="1">
      <c r="A23" s="61"/>
      <c r="B23" s="56"/>
      <c r="C23" s="31">
        <f t="shared" ref="C23:N23" si="11">C21*C22</f>
        <v>0</v>
      </c>
      <c r="D23" s="31">
        <f t="shared" si="11"/>
        <v>0</v>
      </c>
      <c r="E23" s="31">
        <f t="shared" si="11"/>
        <v>0</v>
      </c>
      <c r="F23" s="31">
        <f t="shared" si="11"/>
        <v>0</v>
      </c>
      <c r="G23" s="31">
        <f t="shared" si="11"/>
        <v>0</v>
      </c>
      <c r="H23" s="31">
        <f t="shared" si="11"/>
        <v>0</v>
      </c>
      <c r="I23" s="31">
        <f t="shared" si="11"/>
        <v>0</v>
      </c>
      <c r="J23" s="31">
        <f t="shared" si="11"/>
        <v>0</v>
      </c>
      <c r="K23" s="31">
        <f t="shared" si="11"/>
        <v>1380</v>
      </c>
      <c r="L23" s="31">
        <f t="shared" si="11"/>
        <v>0</v>
      </c>
      <c r="M23" s="31">
        <f t="shared" si="11"/>
        <v>0</v>
      </c>
      <c r="N23" s="31">
        <f t="shared" si="11"/>
        <v>0</v>
      </c>
      <c r="O23" s="28">
        <f>SUM(C23:N23)</f>
        <v>1380</v>
      </c>
      <c r="P23" s="57">
        <f>A22</f>
        <v>39814</v>
      </c>
      <c r="Q23" s="385"/>
    </row>
    <row r="24" spans="1:17" ht="14.55" customHeight="1">
      <c r="A24" s="54">
        <f>DATE(YEAR(A21)+1,MONTH(A21),DAY(A21))</f>
        <v>40179</v>
      </c>
      <c r="B24" s="47" t="s">
        <v>60</v>
      </c>
      <c r="C24" s="47">
        <f>N21+1</f>
        <v>73</v>
      </c>
      <c r="D24" s="48">
        <f t="shared" ref="D24:N24" si="12">C24+1</f>
        <v>74</v>
      </c>
      <c r="E24" s="47">
        <f t="shared" si="12"/>
        <v>75</v>
      </c>
      <c r="F24" s="48">
        <f t="shared" si="12"/>
        <v>76</v>
      </c>
      <c r="G24" s="47">
        <f t="shared" si="12"/>
        <v>77</v>
      </c>
      <c r="H24" s="48">
        <f t="shared" si="12"/>
        <v>78</v>
      </c>
      <c r="I24" s="47">
        <f t="shared" si="12"/>
        <v>79</v>
      </c>
      <c r="J24" s="48">
        <f t="shared" si="12"/>
        <v>80</v>
      </c>
      <c r="K24" s="47">
        <f t="shared" si="12"/>
        <v>81</v>
      </c>
      <c r="L24" s="48">
        <f t="shared" si="12"/>
        <v>82</v>
      </c>
      <c r="M24" s="47">
        <f t="shared" si="12"/>
        <v>83</v>
      </c>
      <c r="N24" s="48">
        <f t="shared" si="12"/>
        <v>84</v>
      </c>
      <c r="O24" s="59"/>
      <c r="P24" s="47"/>
      <c r="Q24" s="60"/>
    </row>
    <row r="25" spans="1:17" ht="30" customHeight="1">
      <c r="A25" s="51">
        <f>A24</f>
        <v>40179</v>
      </c>
      <c r="B25" s="52"/>
      <c r="C25" s="53"/>
      <c r="D25" s="53"/>
      <c r="E25" s="53"/>
      <c r="F25" s="53"/>
      <c r="G25" s="53">
        <v>10</v>
      </c>
      <c r="H25" s="53"/>
      <c r="I25" s="53"/>
      <c r="J25" s="53"/>
      <c r="K25" s="53"/>
      <c r="L25" s="53">
        <v>20</v>
      </c>
      <c r="M25" s="53"/>
      <c r="N25" s="53"/>
      <c r="O25" s="28">
        <f>SUM(C25:N25)</f>
        <v>30</v>
      </c>
      <c r="P25" s="54">
        <f>A24</f>
        <v>40179</v>
      </c>
      <c r="Q25" s="384">
        <f>IF(O25&gt;0,O26/O25,0)</f>
        <v>80.333333333333329</v>
      </c>
    </row>
    <row r="26" spans="1:17" ht="14.55" hidden="1" customHeight="1">
      <c r="A26" s="61"/>
      <c r="B26" s="56"/>
      <c r="C26" s="31">
        <f t="shared" ref="C26:N26" si="13">C24*C25</f>
        <v>0</v>
      </c>
      <c r="D26" s="31">
        <f t="shared" si="13"/>
        <v>0</v>
      </c>
      <c r="E26" s="31">
        <f t="shared" si="13"/>
        <v>0</v>
      </c>
      <c r="F26" s="31">
        <f t="shared" si="13"/>
        <v>0</v>
      </c>
      <c r="G26" s="31">
        <f t="shared" si="13"/>
        <v>770</v>
      </c>
      <c r="H26" s="31">
        <f t="shared" si="13"/>
        <v>0</v>
      </c>
      <c r="I26" s="31">
        <f t="shared" si="13"/>
        <v>0</v>
      </c>
      <c r="J26" s="31">
        <f t="shared" si="13"/>
        <v>0</v>
      </c>
      <c r="K26" s="31">
        <f t="shared" si="13"/>
        <v>0</v>
      </c>
      <c r="L26" s="31">
        <f t="shared" si="13"/>
        <v>1640</v>
      </c>
      <c r="M26" s="31">
        <f t="shared" si="13"/>
        <v>0</v>
      </c>
      <c r="N26" s="31">
        <f t="shared" si="13"/>
        <v>0</v>
      </c>
      <c r="O26" s="28">
        <f>SUM(C26:N26)</f>
        <v>2410</v>
      </c>
      <c r="P26" s="57">
        <f>A25</f>
        <v>40179</v>
      </c>
      <c r="Q26" s="385"/>
    </row>
    <row r="27" spans="1:17" ht="14.55" customHeight="1">
      <c r="A27" s="54">
        <f>DATE(YEAR(A24)+1,MONTH(A24),DAY(A24))</f>
        <v>40544</v>
      </c>
      <c r="B27" s="47" t="s">
        <v>60</v>
      </c>
      <c r="C27" s="47">
        <f>N24+1</f>
        <v>85</v>
      </c>
      <c r="D27" s="48">
        <f t="shared" ref="D27:N27" si="14">C27+1</f>
        <v>86</v>
      </c>
      <c r="E27" s="47">
        <f t="shared" si="14"/>
        <v>87</v>
      </c>
      <c r="F27" s="48">
        <f t="shared" si="14"/>
        <v>88</v>
      </c>
      <c r="G27" s="47">
        <f t="shared" si="14"/>
        <v>89</v>
      </c>
      <c r="H27" s="48">
        <f t="shared" si="14"/>
        <v>90</v>
      </c>
      <c r="I27" s="47">
        <f t="shared" si="14"/>
        <v>91</v>
      </c>
      <c r="J27" s="48">
        <f t="shared" si="14"/>
        <v>92</v>
      </c>
      <c r="K27" s="47">
        <f t="shared" si="14"/>
        <v>93</v>
      </c>
      <c r="L27" s="48">
        <f t="shared" si="14"/>
        <v>94</v>
      </c>
      <c r="M27" s="47">
        <f t="shared" si="14"/>
        <v>95</v>
      </c>
      <c r="N27" s="48">
        <f t="shared" si="14"/>
        <v>96</v>
      </c>
      <c r="O27" s="59"/>
      <c r="P27" s="47"/>
      <c r="Q27" s="60"/>
    </row>
    <row r="28" spans="1:17" ht="30" customHeight="1">
      <c r="A28" s="51">
        <f>A27</f>
        <v>40544</v>
      </c>
      <c r="B28" s="52"/>
      <c r="C28" s="53"/>
      <c r="D28" s="53"/>
      <c r="E28" s="53"/>
      <c r="F28" s="53"/>
      <c r="G28" s="53"/>
      <c r="H28" s="53"/>
      <c r="I28" s="53"/>
      <c r="J28" s="53"/>
      <c r="K28" s="53">
        <v>20</v>
      </c>
      <c r="L28" s="53"/>
      <c r="M28" s="53"/>
      <c r="N28" s="53"/>
      <c r="O28" s="28">
        <f>SUM(C28:N28)</f>
        <v>20</v>
      </c>
      <c r="P28" s="54">
        <f>A27</f>
        <v>40544</v>
      </c>
      <c r="Q28" s="384">
        <f>IF(O28&gt;0,O29/O28,0)</f>
        <v>93</v>
      </c>
    </row>
    <row r="29" spans="1:17" ht="14.55" hidden="1" customHeight="1">
      <c r="A29" s="61"/>
      <c r="B29" s="56"/>
      <c r="C29" s="31">
        <f t="shared" ref="C29:N29" si="15">C27*C28</f>
        <v>0</v>
      </c>
      <c r="D29" s="31">
        <f t="shared" si="15"/>
        <v>0</v>
      </c>
      <c r="E29" s="31">
        <f t="shared" si="15"/>
        <v>0</v>
      </c>
      <c r="F29" s="31">
        <f t="shared" si="15"/>
        <v>0</v>
      </c>
      <c r="G29" s="31">
        <f t="shared" si="15"/>
        <v>0</v>
      </c>
      <c r="H29" s="31">
        <f t="shared" si="15"/>
        <v>0</v>
      </c>
      <c r="I29" s="31">
        <f t="shared" si="15"/>
        <v>0</v>
      </c>
      <c r="J29" s="31">
        <f t="shared" si="15"/>
        <v>0</v>
      </c>
      <c r="K29" s="31">
        <f t="shared" si="15"/>
        <v>1860</v>
      </c>
      <c r="L29" s="31">
        <f t="shared" si="15"/>
        <v>0</v>
      </c>
      <c r="M29" s="31">
        <f t="shared" si="15"/>
        <v>0</v>
      </c>
      <c r="N29" s="31">
        <f t="shared" si="15"/>
        <v>0</v>
      </c>
      <c r="O29" s="28">
        <f>SUM(C29:N29)</f>
        <v>1860</v>
      </c>
      <c r="P29" s="57">
        <f>A28</f>
        <v>40544</v>
      </c>
      <c r="Q29" s="385"/>
    </row>
    <row r="30" spans="1:17" ht="14.55" customHeight="1">
      <c r="A30" s="54">
        <f>DATE(YEAR(A27)+1,MONTH(A27),DAY(A27))</f>
        <v>40909</v>
      </c>
      <c r="B30" s="47" t="s">
        <v>60</v>
      </c>
      <c r="C30" s="47">
        <f>N27+1</f>
        <v>97</v>
      </c>
      <c r="D30" s="48">
        <f t="shared" ref="D30:N30" si="16">C30+1</f>
        <v>98</v>
      </c>
      <c r="E30" s="47">
        <f t="shared" si="16"/>
        <v>99</v>
      </c>
      <c r="F30" s="48">
        <f t="shared" si="16"/>
        <v>100</v>
      </c>
      <c r="G30" s="47">
        <f t="shared" si="16"/>
        <v>101</v>
      </c>
      <c r="H30" s="48">
        <f t="shared" si="16"/>
        <v>102</v>
      </c>
      <c r="I30" s="47">
        <f t="shared" si="16"/>
        <v>103</v>
      </c>
      <c r="J30" s="48">
        <f t="shared" si="16"/>
        <v>104</v>
      </c>
      <c r="K30" s="47">
        <f t="shared" si="16"/>
        <v>105</v>
      </c>
      <c r="L30" s="48">
        <f t="shared" si="16"/>
        <v>106</v>
      </c>
      <c r="M30" s="47">
        <f t="shared" si="16"/>
        <v>107</v>
      </c>
      <c r="N30" s="48">
        <f t="shared" si="16"/>
        <v>108</v>
      </c>
      <c r="O30" s="59"/>
      <c r="P30" s="47"/>
      <c r="Q30" s="60"/>
    </row>
    <row r="31" spans="1:17" ht="30" customHeight="1">
      <c r="A31" s="51">
        <f>A30</f>
        <v>40909</v>
      </c>
      <c r="B31" s="52"/>
      <c r="C31" s="53"/>
      <c r="D31" s="53"/>
      <c r="E31" s="53"/>
      <c r="F31" s="53"/>
      <c r="G31" s="53"/>
      <c r="H31" s="53"/>
      <c r="I31" s="53"/>
      <c r="J31" s="53"/>
      <c r="K31" s="53">
        <v>10</v>
      </c>
      <c r="L31" s="53"/>
      <c r="M31" s="53"/>
      <c r="N31" s="53"/>
      <c r="O31" s="28">
        <f>SUM(C31:N31)</f>
        <v>10</v>
      </c>
      <c r="P31" s="54">
        <f>A30</f>
        <v>40909</v>
      </c>
      <c r="Q31" s="384">
        <f>IF(O31&gt;0,O32/O31,0)</f>
        <v>105</v>
      </c>
    </row>
    <row r="32" spans="1:17" ht="14.55" hidden="1" customHeight="1">
      <c r="A32" s="61"/>
      <c r="B32" s="56"/>
      <c r="C32" s="31">
        <f t="shared" ref="C32:N32" si="17">C30*C31</f>
        <v>0</v>
      </c>
      <c r="D32" s="31">
        <f t="shared" si="17"/>
        <v>0</v>
      </c>
      <c r="E32" s="31">
        <f t="shared" si="17"/>
        <v>0</v>
      </c>
      <c r="F32" s="31">
        <f t="shared" si="17"/>
        <v>0</v>
      </c>
      <c r="G32" s="31">
        <f t="shared" si="17"/>
        <v>0</v>
      </c>
      <c r="H32" s="31">
        <f t="shared" si="17"/>
        <v>0</v>
      </c>
      <c r="I32" s="31">
        <f t="shared" si="17"/>
        <v>0</v>
      </c>
      <c r="J32" s="31">
        <f t="shared" si="17"/>
        <v>0</v>
      </c>
      <c r="K32" s="31">
        <f t="shared" si="17"/>
        <v>1050</v>
      </c>
      <c r="L32" s="31">
        <f t="shared" si="17"/>
        <v>0</v>
      </c>
      <c r="M32" s="31">
        <f t="shared" si="17"/>
        <v>0</v>
      </c>
      <c r="N32" s="31">
        <f t="shared" si="17"/>
        <v>0</v>
      </c>
      <c r="O32" s="28">
        <f>SUM(C32:N32)</f>
        <v>1050</v>
      </c>
      <c r="P32" s="57">
        <f>A31</f>
        <v>40909</v>
      </c>
      <c r="Q32" s="385"/>
    </row>
    <row r="33" spans="1:17" ht="14.55" customHeight="1">
      <c r="A33" s="54">
        <f>DATE(YEAR(A30)+1,MONTH(A30),DAY(A30))</f>
        <v>41275</v>
      </c>
      <c r="B33" s="47" t="s">
        <v>60</v>
      </c>
      <c r="C33" s="47">
        <f>N30+1</f>
        <v>109</v>
      </c>
      <c r="D33" s="48">
        <f t="shared" ref="D33:N33" si="18">C33+1</f>
        <v>110</v>
      </c>
      <c r="E33" s="47">
        <f t="shared" si="18"/>
        <v>111</v>
      </c>
      <c r="F33" s="48">
        <f t="shared" si="18"/>
        <v>112</v>
      </c>
      <c r="G33" s="47">
        <f t="shared" si="18"/>
        <v>113</v>
      </c>
      <c r="H33" s="48">
        <f t="shared" si="18"/>
        <v>114</v>
      </c>
      <c r="I33" s="47">
        <f t="shared" si="18"/>
        <v>115</v>
      </c>
      <c r="J33" s="48">
        <f t="shared" si="18"/>
        <v>116</v>
      </c>
      <c r="K33" s="47">
        <f t="shared" si="18"/>
        <v>117</v>
      </c>
      <c r="L33" s="48">
        <f t="shared" si="18"/>
        <v>118</v>
      </c>
      <c r="M33" s="47">
        <f t="shared" si="18"/>
        <v>119</v>
      </c>
      <c r="N33" s="48">
        <f t="shared" si="18"/>
        <v>120</v>
      </c>
      <c r="O33" s="59"/>
      <c r="P33" s="47"/>
      <c r="Q33" s="60"/>
    </row>
    <row r="34" spans="1:17" ht="30" customHeight="1">
      <c r="A34" s="57">
        <f>A33</f>
        <v>41275</v>
      </c>
      <c r="B34" s="62"/>
      <c r="C34" s="53"/>
      <c r="D34" s="53"/>
      <c r="E34" s="53"/>
      <c r="F34" s="53"/>
      <c r="G34" s="53"/>
      <c r="H34" s="53"/>
      <c r="I34" s="53"/>
      <c r="J34" s="53"/>
      <c r="K34" s="53"/>
      <c r="L34" s="53">
        <v>20</v>
      </c>
      <c r="M34" s="53"/>
      <c r="N34" s="53"/>
      <c r="O34" s="28">
        <f>SUM(C34:N34)</f>
        <v>20</v>
      </c>
      <c r="P34" s="63">
        <f>A33</f>
        <v>41275</v>
      </c>
      <c r="Q34" s="64">
        <f>IF(O34&gt;0,O35/O34,0)</f>
        <v>118</v>
      </c>
    </row>
    <row r="35" spans="1:17" ht="21.75" hidden="1" customHeight="1">
      <c r="A35" s="61"/>
      <c r="B35" s="56"/>
      <c r="C35" s="65">
        <f t="shared" ref="C35:N35" si="19">C33*C34</f>
        <v>0</v>
      </c>
      <c r="D35" s="65">
        <f t="shared" si="19"/>
        <v>0</v>
      </c>
      <c r="E35" s="65">
        <f t="shared" si="19"/>
        <v>0</v>
      </c>
      <c r="F35" s="65">
        <f t="shared" si="19"/>
        <v>0</v>
      </c>
      <c r="G35" s="65">
        <f t="shared" si="19"/>
        <v>0</v>
      </c>
      <c r="H35" s="65">
        <f t="shared" si="19"/>
        <v>0</v>
      </c>
      <c r="I35" s="65">
        <f t="shared" si="19"/>
        <v>0</v>
      </c>
      <c r="J35" s="65">
        <f t="shared" si="19"/>
        <v>0</v>
      </c>
      <c r="K35" s="65">
        <f t="shared" si="19"/>
        <v>0</v>
      </c>
      <c r="L35" s="65">
        <f t="shared" si="19"/>
        <v>2360</v>
      </c>
      <c r="M35" s="65">
        <f t="shared" si="19"/>
        <v>0</v>
      </c>
      <c r="N35" s="65">
        <f t="shared" si="19"/>
        <v>0</v>
      </c>
      <c r="O35" s="66">
        <f>SUM(C35:N35)</f>
        <v>2360</v>
      </c>
      <c r="P35" s="57">
        <f>A34</f>
        <v>41275</v>
      </c>
      <c r="Q35" s="58"/>
    </row>
    <row r="37" spans="1:17" ht="21" customHeight="1">
      <c r="H37" s="67"/>
    </row>
  </sheetData>
  <mergeCells count="12">
    <mergeCell ref="O5:O6"/>
    <mergeCell ref="P5:P6"/>
    <mergeCell ref="Q5:Q6"/>
    <mergeCell ref="Q7:Q8"/>
    <mergeCell ref="Q10:Q11"/>
    <mergeCell ref="Q28:Q29"/>
    <mergeCell ref="Q31:Q32"/>
    <mergeCell ref="Q13:Q14"/>
    <mergeCell ref="Q16:Q17"/>
    <mergeCell ref="Q19:Q20"/>
    <mergeCell ref="Q22:Q23"/>
    <mergeCell ref="Q25:Q26"/>
  </mergeCells>
  <phoneticPr fontId="2"/>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S41"/>
  <sheetViews>
    <sheetView showGridLines="0" zoomScaleNormal="100" workbookViewId="0"/>
  </sheetViews>
  <sheetFormatPr defaultColWidth="9" defaultRowHeight="20.25" customHeight="1"/>
  <cols>
    <col min="1" max="1" width="3.33203125" style="85" customWidth="1"/>
    <col min="2" max="3" width="20.77734375" style="85" customWidth="1"/>
    <col min="4" max="4" width="26.77734375" style="85" customWidth="1"/>
    <col min="5" max="5" width="20.77734375" style="85" customWidth="1"/>
    <col min="6" max="6" width="26.77734375" style="149" customWidth="1"/>
    <col min="7" max="8" width="20.77734375" style="149" customWidth="1"/>
    <col min="9" max="16384" width="9" style="85"/>
  </cols>
  <sheetData>
    <row r="1" spans="1:253" ht="19.2">
      <c r="A1" s="316" t="s">
        <v>93</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row>
    <row r="2" spans="1:253" ht="15.75" customHeight="1">
      <c r="A2" s="147"/>
      <c r="B2" s="147"/>
      <c r="C2" s="147"/>
      <c r="D2" s="147"/>
      <c r="E2" s="304" t="s">
        <v>74</v>
      </c>
      <c r="F2" s="337" t="str">
        <f>IF(基本情報!D20&lt;&gt;"",基本情報!D20,"")</f>
        <v/>
      </c>
      <c r="G2" s="337"/>
      <c r="H2" s="150"/>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row>
    <row r="3" spans="1:253" ht="19.2">
      <c r="F3" s="150"/>
      <c r="G3" s="150"/>
      <c r="H3" s="150"/>
      <c r="I3" s="150"/>
      <c r="J3" s="150"/>
      <c r="K3" s="150"/>
      <c r="L3" s="150"/>
      <c r="M3" s="150"/>
      <c r="N3" s="150"/>
      <c r="O3" s="150"/>
      <c r="P3" s="150"/>
      <c r="Q3" s="150"/>
      <c r="R3" s="150"/>
      <c r="S3" s="150"/>
      <c r="T3" s="150"/>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row>
    <row r="4" spans="1:253" ht="15.75" customHeight="1">
      <c r="A4" s="147"/>
      <c r="B4" s="234" t="s">
        <v>97</v>
      </c>
      <c r="C4" s="147"/>
      <c r="D4" s="147"/>
      <c r="E4" s="147"/>
      <c r="F4" s="147"/>
      <c r="G4" s="88"/>
      <c r="H4" s="88"/>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row>
    <row r="5" spans="1:253" ht="15.75" customHeight="1">
      <c r="A5" s="147"/>
      <c r="B5" s="163"/>
      <c r="C5" s="147"/>
      <c r="D5" s="147"/>
      <c r="E5" s="147"/>
      <c r="F5" s="147"/>
      <c r="G5" s="88"/>
      <c r="H5" s="88"/>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row>
    <row r="6" spans="1:253" ht="15.75" customHeight="1">
      <c r="A6" s="147"/>
      <c r="C6" s="234" t="s">
        <v>136</v>
      </c>
      <c r="D6" s="147"/>
      <c r="E6" s="147"/>
      <c r="F6" s="147"/>
      <c r="G6" s="88"/>
      <c r="H6" s="88"/>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row>
    <row r="7" spans="1:253" ht="24" customHeight="1" thickBot="1">
      <c r="B7" s="319" t="s">
        <v>17</v>
      </c>
      <c r="C7" s="320" t="s">
        <v>22</v>
      </c>
      <c r="D7" s="320" t="s">
        <v>67</v>
      </c>
      <c r="E7" s="320" t="s">
        <v>16</v>
      </c>
      <c r="F7" s="320" t="s">
        <v>68</v>
      </c>
      <c r="G7" s="321" t="s">
        <v>94</v>
      </c>
      <c r="H7" s="322" t="s">
        <v>230</v>
      </c>
      <c r="J7" s="356" t="s">
        <v>214</v>
      </c>
      <c r="K7" s="356"/>
      <c r="L7" s="356"/>
      <c r="M7" s="356"/>
      <c r="N7" s="356"/>
      <c r="O7" s="356"/>
      <c r="P7" s="356"/>
      <c r="Q7" s="356"/>
      <c r="R7" s="356"/>
      <c r="S7" s="356"/>
      <c r="T7" s="356"/>
    </row>
    <row r="8" spans="1:253" ht="15" customHeight="1">
      <c r="B8" s="186" t="s">
        <v>0</v>
      </c>
      <c r="C8" s="164" t="s">
        <v>246</v>
      </c>
      <c r="D8" s="196"/>
      <c r="E8" s="190" t="str">
        <f>基本情報!$D$34</f>
        <v>YYYY年MM月DD日</v>
      </c>
      <c r="F8" s="201"/>
      <c r="G8" s="165"/>
      <c r="H8" s="166"/>
      <c r="J8" s="388" t="s">
        <v>231</v>
      </c>
      <c r="K8" s="389"/>
      <c r="L8" s="389"/>
      <c r="M8" s="389"/>
      <c r="N8" s="389"/>
      <c r="O8" s="389"/>
      <c r="P8" s="389"/>
      <c r="Q8" s="389"/>
      <c r="R8" s="389"/>
      <c r="S8" s="389"/>
      <c r="T8" s="390"/>
    </row>
    <row r="9" spans="1:253" ht="15" customHeight="1">
      <c r="B9" s="187"/>
      <c r="C9" s="167"/>
      <c r="D9" s="193"/>
      <c r="E9" s="191" t="s">
        <v>137</v>
      </c>
      <c r="F9" s="202"/>
      <c r="G9" s="168"/>
      <c r="H9" s="169"/>
      <c r="J9" s="391"/>
      <c r="K9" s="392"/>
      <c r="L9" s="392"/>
      <c r="M9" s="392"/>
      <c r="N9" s="392"/>
      <c r="O9" s="392"/>
      <c r="P9" s="392"/>
      <c r="Q9" s="392"/>
      <c r="R9" s="392"/>
      <c r="S9" s="392"/>
      <c r="T9" s="393"/>
    </row>
    <row r="10" spans="1:253" ht="15" customHeight="1">
      <c r="B10" s="186" t="s">
        <v>6</v>
      </c>
      <c r="C10" s="170" t="s">
        <v>246</v>
      </c>
      <c r="D10" s="407" t="s">
        <v>187</v>
      </c>
      <c r="E10" s="192" t="str">
        <f>基本情報!$D$34</f>
        <v>YYYY年MM月DD日</v>
      </c>
      <c r="F10" s="407" t="s">
        <v>187</v>
      </c>
      <c r="G10" s="172"/>
      <c r="H10" s="173"/>
      <c r="J10" s="388"/>
      <c r="K10" s="389"/>
      <c r="L10" s="389"/>
      <c r="M10" s="389"/>
      <c r="N10" s="389"/>
      <c r="O10" s="389"/>
      <c r="P10" s="389"/>
      <c r="Q10" s="389"/>
      <c r="R10" s="389"/>
      <c r="S10" s="389"/>
      <c r="T10" s="390"/>
    </row>
    <row r="11" spans="1:253" ht="15" customHeight="1">
      <c r="B11" s="187"/>
      <c r="C11" s="167"/>
      <c r="D11" s="408"/>
      <c r="E11" s="191" t="s">
        <v>137</v>
      </c>
      <c r="F11" s="408"/>
      <c r="G11" s="168"/>
      <c r="H11" s="174"/>
      <c r="J11" s="391"/>
      <c r="K11" s="392"/>
      <c r="L11" s="392"/>
      <c r="M11" s="392"/>
      <c r="N11" s="392"/>
      <c r="O11" s="392"/>
      <c r="P11" s="392"/>
      <c r="Q11" s="392"/>
      <c r="R11" s="392"/>
      <c r="S11" s="392"/>
      <c r="T11" s="393"/>
    </row>
    <row r="12" spans="1:253" ht="15" customHeight="1">
      <c r="B12" s="186" t="s">
        <v>7</v>
      </c>
      <c r="C12" s="170" t="s">
        <v>246</v>
      </c>
      <c r="D12" s="194"/>
      <c r="E12" s="192" t="str">
        <f>基本情報!$D$34</f>
        <v>YYYY年MM月DD日</v>
      </c>
      <c r="F12" s="203"/>
      <c r="G12" s="172"/>
      <c r="H12" s="166"/>
      <c r="I12" s="157"/>
      <c r="J12" s="388" t="s">
        <v>224</v>
      </c>
      <c r="K12" s="389"/>
      <c r="L12" s="389"/>
      <c r="M12" s="389"/>
      <c r="N12" s="389"/>
      <c r="O12" s="389"/>
      <c r="P12" s="389"/>
      <c r="Q12" s="389"/>
      <c r="R12" s="389"/>
      <c r="S12" s="389"/>
      <c r="T12" s="390"/>
    </row>
    <row r="13" spans="1:253" ht="15" customHeight="1">
      <c r="B13" s="188"/>
      <c r="C13" s="167"/>
      <c r="D13" s="193"/>
      <c r="E13" s="193" t="s">
        <v>137</v>
      </c>
      <c r="F13" s="202"/>
      <c r="G13" s="168"/>
      <c r="H13" s="169"/>
      <c r="J13" s="391"/>
      <c r="K13" s="392"/>
      <c r="L13" s="392"/>
      <c r="M13" s="392"/>
      <c r="N13" s="392"/>
      <c r="O13" s="392"/>
      <c r="P13" s="392"/>
      <c r="Q13" s="392"/>
      <c r="R13" s="392"/>
      <c r="S13" s="392"/>
      <c r="T13" s="393"/>
    </row>
    <row r="14" spans="1:253" ht="15" customHeight="1">
      <c r="B14" s="186" t="s">
        <v>138</v>
      </c>
      <c r="C14" s="170" t="s">
        <v>246</v>
      </c>
      <c r="D14" s="194"/>
      <c r="E14" s="192" t="str">
        <f>基本情報!$D$34</f>
        <v>YYYY年MM月DD日</v>
      </c>
      <c r="F14" s="203"/>
      <c r="G14" s="172"/>
      <c r="H14" s="173"/>
      <c r="J14" s="388"/>
      <c r="K14" s="389"/>
      <c r="L14" s="389"/>
      <c r="M14" s="389"/>
      <c r="N14" s="389"/>
      <c r="O14" s="389"/>
      <c r="P14" s="389"/>
      <c r="Q14" s="389"/>
      <c r="R14" s="389"/>
      <c r="S14" s="389"/>
      <c r="T14" s="390"/>
    </row>
    <row r="15" spans="1:253" ht="15" customHeight="1">
      <c r="B15" s="188"/>
      <c r="C15" s="167"/>
      <c r="D15" s="193"/>
      <c r="E15" s="193" t="s">
        <v>137</v>
      </c>
      <c r="F15" s="202"/>
      <c r="G15" s="168"/>
      <c r="H15" s="174"/>
      <c r="J15" s="391"/>
      <c r="K15" s="392"/>
      <c r="L15" s="392"/>
      <c r="M15" s="392"/>
      <c r="N15" s="392"/>
      <c r="O15" s="392"/>
      <c r="P15" s="392"/>
      <c r="Q15" s="392"/>
      <c r="R15" s="392"/>
      <c r="S15" s="392"/>
      <c r="T15" s="393"/>
    </row>
    <row r="16" spans="1:253" ht="15" customHeight="1">
      <c r="B16" s="186" t="s">
        <v>14</v>
      </c>
      <c r="C16" s="170" t="s">
        <v>246</v>
      </c>
      <c r="D16" s="407" t="s">
        <v>187</v>
      </c>
      <c r="E16" s="194" t="s">
        <v>183</v>
      </c>
      <c r="F16" s="407" t="s">
        <v>187</v>
      </c>
      <c r="G16" s="172"/>
      <c r="H16" s="173"/>
      <c r="J16" s="388"/>
      <c r="K16" s="389"/>
      <c r="L16" s="389"/>
      <c r="M16" s="389"/>
      <c r="N16" s="389"/>
      <c r="O16" s="389"/>
      <c r="P16" s="389"/>
      <c r="Q16" s="389"/>
      <c r="R16" s="389"/>
      <c r="S16" s="389"/>
      <c r="T16" s="390"/>
    </row>
    <row r="17" spans="2:20" ht="15" customHeight="1">
      <c r="B17" s="187"/>
      <c r="C17" s="167"/>
      <c r="D17" s="408"/>
      <c r="E17" s="195" t="str">
        <f>基本情報!$D$34</f>
        <v>YYYY年MM月DD日</v>
      </c>
      <c r="F17" s="408"/>
      <c r="G17" s="168"/>
      <c r="H17" s="174"/>
      <c r="J17" s="391"/>
      <c r="K17" s="392"/>
      <c r="L17" s="392"/>
      <c r="M17" s="392"/>
      <c r="N17" s="392"/>
      <c r="O17" s="392"/>
      <c r="P17" s="392"/>
      <c r="Q17" s="392"/>
      <c r="R17" s="392"/>
      <c r="S17" s="392"/>
      <c r="T17" s="393"/>
    </row>
    <row r="18" spans="2:20" ht="15" customHeight="1">
      <c r="B18" s="397" t="s">
        <v>232</v>
      </c>
      <c r="C18" s="400" t="s">
        <v>246</v>
      </c>
      <c r="D18" s="171" t="s">
        <v>185</v>
      </c>
      <c r="E18" s="192" t="str">
        <f>基本情報!$D$34</f>
        <v>YYYY年MM月DD日</v>
      </c>
      <c r="F18" s="176" t="s">
        <v>185</v>
      </c>
      <c r="G18" s="172"/>
      <c r="H18" s="166"/>
      <c r="I18" s="157"/>
      <c r="J18" s="409" t="s">
        <v>225</v>
      </c>
      <c r="K18" s="410"/>
      <c r="L18" s="410"/>
      <c r="M18" s="410"/>
      <c r="N18" s="410"/>
      <c r="O18" s="410"/>
      <c r="P18" s="410"/>
      <c r="Q18" s="410"/>
      <c r="R18" s="410"/>
      <c r="S18" s="410"/>
      <c r="T18" s="411"/>
    </row>
    <row r="19" spans="2:20" ht="15" customHeight="1">
      <c r="B19" s="398"/>
      <c r="C19" s="400"/>
      <c r="D19" s="177"/>
      <c r="E19" s="193" t="s">
        <v>137</v>
      </c>
      <c r="F19" s="178" t="s">
        <v>186</v>
      </c>
      <c r="G19" s="168"/>
      <c r="H19" s="169"/>
      <c r="I19" s="157"/>
      <c r="J19" s="373"/>
      <c r="K19" s="412"/>
      <c r="L19" s="412"/>
      <c r="M19" s="412"/>
      <c r="N19" s="412"/>
      <c r="O19" s="412"/>
      <c r="P19" s="412"/>
      <c r="Q19" s="412"/>
      <c r="R19" s="412"/>
      <c r="S19" s="412"/>
      <c r="T19" s="413"/>
    </row>
    <row r="20" spans="2:20" ht="15" customHeight="1">
      <c r="B20" s="398"/>
      <c r="C20" s="400"/>
      <c r="D20" s="404"/>
      <c r="E20" s="404"/>
      <c r="F20" s="176" t="s">
        <v>185</v>
      </c>
      <c r="G20" s="172"/>
      <c r="H20" s="166"/>
      <c r="J20" s="373"/>
      <c r="K20" s="412"/>
      <c r="L20" s="412"/>
      <c r="M20" s="412"/>
      <c r="N20" s="412"/>
      <c r="O20" s="412"/>
      <c r="P20" s="412"/>
      <c r="Q20" s="412"/>
      <c r="R20" s="412"/>
      <c r="S20" s="412"/>
      <c r="T20" s="413"/>
    </row>
    <row r="21" spans="2:20" ht="15" customHeight="1">
      <c r="B21" s="398"/>
      <c r="C21" s="400"/>
      <c r="D21" s="405"/>
      <c r="E21" s="405"/>
      <c r="F21" s="178" t="s">
        <v>186</v>
      </c>
      <c r="G21" s="168"/>
      <c r="H21" s="169"/>
      <c r="J21" s="373"/>
      <c r="K21" s="412"/>
      <c r="L21" s="412"/>
      <c r="M21" s="412"/>
      <c r="N21" s="412"/>
      <c r="O21" s="412"/>
      <c r="P21" s="412"/>
      <c r="Q21" s="412"/>
      <c r="R21" s="412"/>
      <c r="S21" s="412"/>
      <c r="T21" s="413"/>
    </row>
    <row r="22" spans="2:20" ht="15" customHeight="1">
      <c r="B22" s="398"/>
      <c r="C22" s="400"/>
      <c r="D22" s="405"/>
      <c r="E22" s="405"/>
      <c r="F22" s="176" t="s">
        <v>185</v>
      </c>
      <c r="G22" s="172"/>
      <c r="H22" s="166"/>
      <c r="J22" s="373"/>
      <c r="K22" s="412"/>
      <c r="L22" s="412"/>
      <c r="M22" s="412"/>
      <c r="N22" s="412"/>
      <c r="O22" s="412"/>
      <c r="P22" s="412"/>
      <c r="Q22" s="412"/>
      <c r="R22" s="412"/>
      <c r="S22" s="412"/>
      <c r="T22" s="413"/>
    </row>
    <row r="23" spans="2:20" ht="15" customHeight="1">
      <c r="B23" s="398"/>
      <c r="C23" s="400"/>
      <c r="D23" s="405"/>
      <c r="E23" s="405"/>
      <c r="F23" s="178" t="s">
        <v>186</v>
      </c>
      <c r="G23" s="168"/>
      <c r="H23" s="169"/>
      <c r="J23" s="373"/>
      <c r="K23" s="412"/>
      <c r="L23" s="412"/>
      <c r="M23" s="412"/>
      <c r="N23" s="412"/>
      <c r="O23" s="412"/>
      <c r="P23" s="412"/>
      <c r="Q23" s="412"/>
      <c r="R23" s="412"/>
      <c r="S23" s="412"/>
      <c r="T23" s="413"/>
    </row>
    <row r="24" spans="2:20" ht="15" customHeight="1">
      <c r="B24" s="398"/>
      <c r="C24" s="400"/>
      <c r="D24" s="405"/>
      <c r="E24" s="405"/>
      <c r="F24" s="176" t="s">
        <v>185</v>
      </c>
      <c r="G24" s="172"/>
      <c r="H24" s="166"/>
      <c r="J24" s="373"/>
      <c r="K24" s="412"/>
      <c r="L24" s="412"/>
      <c r="M24" s="412"/>
      <c r="N24" s="412"/>
      <c r="O24" s="412"/>
      <c r="P24" s="412"/>
      <c r="Q24" s="412"/>
      <c r="R24" s="412"/>
      <c r="S24" s="412"/>
      <c r="T24" s="413"/>
    </row>
    <row r="25" spans="2:20" ht="15" customHeight="1">
      <c r="B25" s="398"/>
      <c r="C25" s="400"/>
      <c r="D25" s="405"/>
      <c r="E25" s="405"/>
      <c r="F25" s="178" t="s">
        <v>186</v>
      </c>
      <c r="G25" s="168"/>
      <c r="H25" s="169"/>
      <c r="J25" s="373"/>
      <c r="K25" s="412"/>
      <c r="L25" s="412"/>
      <c r="M25" s="412"/>
      <c r="N25" s="412"/>
      <c r="O25" s="412"/>
      <c r="P25" s="412"/>
      <c r="Q25" s="412"/>
      <c r="R25" s="412"/>
      <c r="S25" s="412"/>
      <c r="T25" s="413"/>
    </row>
    <row r="26" spans="2:20" ht="15" customHeight="1">
      <c r="B26" s="398"/>
      <c r="C26" s="400"/>
      <c r="D26" s="405"/>
      <c r="E26" s="405"/>
      <c r="F26" s="176" t="s">
        <v>185</v>
      </c>
      <c r="G26" s="172"/>
      <c r="H26" s="166"/>
      <c r="J26" s="373"/>
      <c r="K26" s="412"/>
      <c r="L26" s="412"/>
      <c r="M26" s="412"/>
      <c r="N26" s="412"/>
      <c r="O26" s="412"/>
      <c r="P26" s="412"/>
      <c r="Q26" s="412"/>
      <c r="R26" s="412"/>
      <c r="S26" s="412"/>
      <c r="T26" s="413"/>
    </row>
    <row r="27" spans="2:20" ht="15" customHeight="1">
      <c r="B27" s="399"/>
      <c r="C27" s="400"/>
      <c r="D27" s="406"/>
      <c r="E27" s="406"/>
      <c r="F27" s="178" t="s">
        <v>186</v>
      </c>
      <c r="G27" s="168"/>
      <c r="H27" s="169"/>
      <c r="J27" s="373"/>
      <c r="K27" s="412"/>
      <c r="L27" s="412"/>
      <c r="M27" s="412"/>
      <c r="N27" s="412"/>
      <c r="O27" s="412"/>
      <c r="P27" s="412"/>
      <c r="Q27" s="412"/>
      <c r="R27" s="412"/>
      <c r="S27" s="412"/>
      <c r="T27" s="413"/>
    </row>
    <row r="28" spans="2:20" ht="15" customHeight="1">
      <c r="B28" s="401" t="s">
        <v>233</v>
      </c>
      <c r="C28" s="400" t="s">
        <v>246</v>
      </c>
      <c r="D28" s="171" t="s">
        <v>185</v>
      </c>
      <c r="E28" s="192" t="str">
        <f>基本情報!$D$34</f>
        <v>YYYY年MM月DD日</v>
      </c>
      <c r="F28" s="176" t="s">
        <v>185</v>
      </c>
      <c r="G28" s="172"/>
      <c r="H28" s="166"/>
      <c r="J28" s="373"/>
      <c r="K28" s="412"/>
      <c r="L28" s="412"/>
      <c r="M28" s="412"/>
      <c r="N28" s="412"/>
      <c r="O28" s="412"/>
      <c r="P28" s="412"/>
      <c r="Q28" s="412"/>
      <c r="R28" s="412"/>
      <c r="S28" s="412"/>
      <c r="T28" s="413"/>
    </row>
    <row r="29" spans="2:20" ht="15" customHeight="1">
      <c r="B29" s="402"/>
      <c r="C29" s="400"/>
      <c r="D29" s="177"/>
      <c r="E29" s="193" t="s">
        <v>137</v>
      </c>
      <c r="F29" s="178" t="s">
        <v>186</v>
      </c>
      <c r="G29" s="168"/>
      <c r="H29" s="169"/>
      <c r="J29" s="373"/>
      <c r="K29" s="412"/>
      <c r="L29" s="412"/>
      <c r="M29" s="412"/>
      <c r="N29" s="412"/>
      <c r="O29" s="412"/>
      <c r="P29" s="412"/>
      <c r="Q29" s="412"/>
      <c r="R29" s="412"/>
      <c r="S29" s="412"/>
      <c r="T29" s="413"/>
    </row>
    <row r="30" spans="2:20" ht="15" customHeight="1">
      <c r="B30" s="402"/>
      <c r="C30" s="400"/>
      <c r="D30" s="404"/>
      <c r="E30" s="404"/>
      <c r="F30" s="176" t="s">
        <v>185</v>
      </c>
      <c r="G30" s="172"/>
      <c r="H30" s="166"/>
      <c r="J30" s="373"/>
      <c r="K30" s="412"/>
      <c r="L30" s="412"/>
      <c r="M30" s="412"/>
      <c r="N30" s="412"/>
      <c r="O30" s="412"/>
      <c r="P30" s="412"/>
      <c r="Q30" s="412"/>
      <c r="R30" s="412"/>
      <c r="S30" s="412"/>
      <c r="T30" s="413"/>
    </row>
    <row r="31" spans="2:20" ht="15" customHeight="1">
      <c r="B31" s="402"/>
      <c r="C31" s="400"/>
      <c r="D31" s="405"/>
      <c r="E31" s="405"/>
      <c r="F31" s="178" t="s">
        <v>186</v>
      </c>
      <c r="G31" s="168"/>
      <c r="H31" s="169"/>
      <c r="J31" s="373"/>
      <c r="K31" s="412"/>
      <c r="L31" s="412"/>
      <c r="M31" s="412"/>
      <c r="N31" s="412"/>
      <c r="O31" s="412"/>
      <c r="P31" s="412"/>
      <c r="Q31" s="412"/>
      <c r="R31" s="412"/>
      <c r="S31" s="412"/>
      <c r="T31" s="413"/>
    </row>
    <row r="32" spans="2:20" ht="15" customHeight="1">
      <c r="B32" s="402"/>
      <c r="C32" s="400"/>
      <c r="D32" s="405"/>
      <c r="E32" s="405"/>
      <c r="F32" s="176" t="s">
        <v>185</v>
      </c>
      <c r="G32" s="172"/>
      <c r="H32" s="166"/>
      <c r="J32" s="373"/>
      <c r="K32" s="412"/>
      <c r="L32" s="412"/>
      <c r="M32" s="412"/>
      <c r="N32" s="412"/>
      <c r="O32" s="412"/>
      <c r="P32" s="412"/>
      <c r="Q32" s="412"/>
      <c r="R32" s="412"/>
      <c r="S32" s="412"/>
      <c r="T32" s="413"/>
    </row>
    <row r="33" spans="2:20" ht="15" customHeight="1">
      <c r="B33" s="402"/>
      <c r="C33" s="400"/>
      <c r="D33" s="405"/>
      <c r="E33" s="405"/>
      <c r="F33" s="178" t="s">
        <v>186</v>
      </c>
      <c r="G33" s="168"/>
      <c r="H33" s="169"/>
      <c r="J33" s="373"/>
      <c r="K33" s="412"/>
      <c r="L33" s="412"/>
      <c r="M33" s="412"/>
      <c r="N33" s="412"/>
      <c r="O33" s="412"/>
      <c r="P33" s="412"/>
      <c r="Q33" s="412"/>
      <c r="R33" s="412"/>
      <c r="S33" s="412"/>
      <c r="T33" s="413"/>
    </row>
    <row r="34" spans="2:20" ht="15" customHeight="1">
      <c r="B34" s="402"/>
      <c r="C34" s="400"/>
      <c r="D34" s="405"/>
      <c r="E34" s="405"/>
      <c r="F34" s="176" t="s">
        <v>185</v>
      </c>
      <c r="G34" s="172"/>
      <c r="H34" s="166"/>
      <c r="J34" s="373"/>
      <c r="K34" s="412"/>
      <c r="L34" s="412"/>
      <c r="M34" s="412"/>
      <c r="N34" s="412"/>
      <c r="O34" s="412"/>
      <c r="P34" s="412"/>
      <c r="Q34" s="412"/>
      <c r="R34" s="412"/>
      <c r="S34" s="412"/>
      <c r="T34" s="413"/>
    </row>
    <row r="35" spans="2:20" ht="15" customHeight="1">
      <c r="B35" s="402"/>
      <c r="C35" s="400"/>
      <c r="D35" s="405"/>
      <c r="E35" s="405"/>
      <c r="F35" s="178" t="s">
        <v>186</v>
      </c>
      <c r="G35" s="168"/>
      <c r="H35" s="169"/>
      <c r="J35" s="373"/>
      <c r="K35" s="412"/>
      <c r="L35" s="412"/>
      <c r="M35" s="412"/>
      <c r="N35" s="412"/>
      <c r="O35" s="412"/>
      <c r="P35" s="412"/>
      <c r="Q35" s="412"/>
      <c r="R35" s="412"/>
      <c r="S35" s="412"/>
      <c r="T35" s="413"/>
    </row>
    <row r="36" spans="2:20" ht="15" customHeight="1">
      <c r="B36" s="402"/>
      <c r="C36" s="400"/>
      <c r="D36" s="405"/>
      <c r="E36" s="405"/>
      <c r="F36" s="176" t="s">
        <v>185</v>
      </c>
      <c r="G36" s="172"/>
      <c r="H36" s="166"/>
      <c r="J36" s="373"/>
      <c r="K36" s="412"/>
      <c r="L36" s="412"/>
      <c r="M36" s="412"/>
      <c r="N36" s="412"/>
      <c r="O36" s="412"/>
      <c r="P36" s="412"/>
      <c r="Q36" s="412"/>
      <c r="R36" s="412"/>
      <c r="S36" s="412"/>
      <c r="T36" s="413"/>
    </row>
    <row r="37" spans="2:20" ht="15" customHeight="1">
      <c r="B37" s="403"/>
      <c r="C37" s="400"/>
      <c r="D37" s="406"/>
      <c r="E37" s="406"/>
      <c r="F37" s="178" t="s">
        <v>186</v>
      </c>
      <c r="G37" s="168"/>
      <c r="H37" s="169"/>
      <c r="J37" s="414"/>
      <c r="K37" s="415"/>
      <c r="L37" s="415"/>
      <c r="M37" s="415"/>
      <c r="N37" s="415"/>
      <c r="O37" s="415"/>
      <c r="P37" s="415"/>
      <c r="Q37" s="415"/>
      <c r="R37" s="415"/>
      <c r="S37" s="415"/>
      <c r="T37" s="416"/>
    </row>
    <row r="38" spans="2:20" ht="30" customHeight="1">
      <c r="B38" s="188" t="s">
        <v>8</v>
      </c>
      <c r="C38" s="175" t="s">
        <v>243</v>
      </c>
      <c r="D38" s="197"/>
      <c r="E38" s="197" t="s">
        <v>95</v>
      </c>
      <c r="F38" s="197"/>
      <c r="G38" s="198"/>
      <c r="H38" s="179"/>
      <c r="J38" s="388"/>
      <c r="K38" s="389"/>
      <c r="L38" s="389"/>
      <c r="M38" s="389"/>
      <c r="N38" s="389"/>
      <c r="O38" s="389"/>
      <c r="P38" s="389"/>
      <c r="Q38" s="389"/>
      <c r="R38" s="389"/>
      <c r="S38" s="389"/>
      <c r="T38" s="390"/>
    </row>
    <row r="39" spans="2:20" ht="30" customHeight="1">
      <c r="B39" s="189" t="s">
        <v>1</v>
      </c>
      <c r="C39" s="175" t="s">
        <v>243</v>
      </c>
      <c r="D39" s="197"/>
      <c r="E39" s="197" t="s">
        <v>96</v>
      </c>
      <c r="F39" s="197"/>
      <c r="G39" s="198"/>
      <c r="H39" s="179"/>
      <c r="J39" s="391"/>
      <c r="K39" s="392"/>
      <c r="L39" s="392"/>
      <c r="M39" s="392"/>
      <c r="N39" s="392"/>
      <c r="O39" s="392"/>
      <c r="P39" s="392"/>
      <c r="Q39" s="392"/>
      <c r="R39" s="392"/>
      <c r="S39" s="392"/>
      <c r="T39" s="393"/>
    </row>
    <row r="40" spans="2:20" ht="30" customHeight="1" thickBot="1">
      <c r="B40" s="189" t="s">
        <v>2</v>
      </c>
      <c r="C40" s="180" t="s">
        <v>243</v>
      </c>
      <c r="D40" s="181" t="s">
        <v>247</v>
      </c>
      <c r="E40" s="182"/>
      <c r="F40" s="199"/>
      <c r="G40" s="200"/>
      <c r="H40" s="183"/>
      <c r="I40" s="157"/>
      <c r="J40" s="394" t="s">
        <v>265</v>
      </c>
      <c r="K40" s="395"/>
      <c r="L40" s="395"/>
      <c r="M40" s="395"/>
      <c r="N40" s="395"/>
      <c r="O40" s="395"/>
      <c r="P40" s="395"/>
      <c r="Q40" s="395"/>
      <c r="R40" s="395"/>
      <c r="S40" s="395"/>
      <c r="T40" s="396"/>
    </row>
    <row r="41" spans="2:20" ht="20.25" customHeight="1">
      <c r="E41" s="157" t="s">
        <v>242</v>
      </c>
      <c r="F41" s="184"/>
      <c r="G41" s="185"/>
      <c r="H41" s="185"/>
    </row>
  </sheetData>
  <sheetProtection sheet="1" objects="1" scenarios="1"/>
  <mergeCells count="22">
    <mergeCell ref="J7:T7"/>
    <mergeCell ref="F2:G2"/>
    <mergeCell ref="B18:B27"/>
    <mergeCell ref="C18:C27"/>
    <mergeCell ref="B28:B37"/>
    <mergeCell ref="C28:C37"/>
    <mergeCell ref="D30:D37"/>
    <mergeCell ref="E30:E37"/>
    <mergeCell ref="D20:D27"/>
    <mergeCell ref="E20:E27"/>
    <mergeCell ref="D10:D11"/>
    <mergeCell ref="D16:D17"/>
    <mergeCell ref="F16:F17"/>
    <mergeCell ref="F10:F11"/>
    <mergeCell ref="J18:T37"/>
    <mergeCell ref="J38:T39"/>
    <mergeCell ref="J40:T40"/>
    <mergeCell ref="J8:T9"/>
    <mergeCell ref="J10:T11"/>
    <mergeCell ref="J12:T13"/>
    <mergeCell ref="J14:T15"/>
    <mergeCell ref="J16:T17"/>
  </mergeCells>
  <phoneticPr fontId="2"/>
  <pageMargins left="0.25" right="0.25" top="0.75" bottom="0.75" header="0.3" footer="0.3"/>
  <pageSetup paperSize="9" scale="62" fitToHeight="0" orientation="portrait" r:id="rId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S21"/>
  <sheetViews>
    <sheetView showGridLines="0" zoomScaleNormal="100" workbookViewId="0"/>
  </sheetViews>
  <sheetFormatPr defaultColWidth="9" defaultRowHeight="20.25" customHeight="1"/>
  <cols>
    <col min="1" max="1" width="3.33203125" style="85" customWidth="1"/>
    <col min="2" max="2" width="22.21875" style="85" customWidth="1"/>
    <col min="3" max="3" width="15.77734375" style="149" customWidth="1"/>
    <col min="4" max="7" width="15.77734375" style="85" customWidth="1"/>
    <col min="8" max="9" width="10.6640625" style="85" customWidth="1"/>
    <col min="10" max="10" width="10" style="85" bestFit="1" customWidth="1"/>
    <col min="11" max="11" width="9.109375" style="85" bestFit="1" customWidth="1"/>
    <col min="12" max="16384" width="9" style="85"/>
  </cols>
  <sheetData>
    <row r="1" spans="1:253" ht="19.2">
      <c r="A1" s="233" t="s">
        <v>100</v>
      </c>
      <c r="B1" s="86"/>
      <c r="C1" s="86"/>
      <c r="D1" s="86"/>
      <c r="E1" s="86"/>
      <c r="F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row>
    <row r="2" spans="1:253" ht="15.75" customHeight="1">
      <c r="A2" s="204"/>
      <c r="B2" s="204"/>
      <c r="C2" s="204"/>
      <c r="D2" s="204"/>
      <c r="E2" s="417" t="s">
        <v>74</v>
      </c>
      <c r="F2" s="337" t="str">
        <f>IF(基本情報!D20&lt;&gt;"",基本情報!D20,"")</f>
        <v/>
      </c>
      <c r="G2" s="337"/>
      <c r="H2" s="337"/>
      <c r="I2" s="150"/>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row>
    <row r="3" spans="1:253" s="113" customFormat="1" ht="13.2">
      <c r="F3" s="150"/>
      <c r="G3" s="150"/>
      <c r="H3" s="150"/>
      <c r="I3" s="150"/>
      <c r="J3" s="150"/>
      <c r="K3" s="150"/>
      <c r="L3" s="150"/>
      <c r="M3" s="150"/>
      <c r="N3" s="150"/>
      <c r="O3" s="150"/>
      <c r="P3" s="150"/>
      <c r="Q3" s="150"/>
      <c r="V3" s="88"/>
      <c r="W3" s="88"/>
      <c r="X3" s="88"/>
      <c r="Y3" s="88"/>
      <c r="Z3" s="88"/>
    </row>
    <row r="4" spans="1:253" ht="15.75" customHeight="1">
      <c r="A4" s="147"/>
      <c r="B4" s="234" t="s">
        <v>260</v>
      </c>
      <c r="C4" s="147"/>
      <c r="D4" s="147"/>
      <c r="E4" s="147"/>
      <c r="F4" s="147"/>
      <c r="G4" s="88"/>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row>
    <row r="5" spans="1:253" s="113" customFormat="1" ht="13.2"/>
    <row r="6" spans="1:253" ht="30.75" customHeight="1">
      <c r="B6" s="235" t="s">
        <v>9</v>
      </c>
      <c r="C6" s="236" t="s">
        <v>10</v>
      </c>
      <c r="D6" s="237" t="s">
        <v>261</v>
      </c>
      <c r="E6" s="238" t="s">
        <v>262</v>
      </c>
      <c r="F6" s="237" t="s">
        <v>191</v>
      </c>
      <c r="G6" s="238" t="s">
        <v>192</v>
      </c>
    </row>
    <row r="7" spans="1:253" ht="20.25" customHeight="1" thickBot="1">
      <c r="A7" s="157"/>
      <c r="B7" s="151" t="s">
        <v>98</v>
      </c>
      <c r="C7" s="205">
        <v>8</v>
      </c>
      <c r="D7" s="206">
        <v>1100</v>
      </c>
      <c r="E7" s="206">
        <v>440</v>
      </c>
      <c r="F7" s="221">
        <v>1000</v>
      </c>
      <c r="G7" s="221">
        <v>400</v>
      </c>
      <c r="J7" s="227" t="s">
        <v>184</v>
      </c>
      <c r="K7" s="227"/>
    </row>
    <row r="8" spans="1:253" ht="20.25" customHeight="1">
      <c r="B8" s="207" t="s">
        <v>11</v>
      </c>
      <c r="C8" s="208">
        <v>8</v>
      </c>
      <c r="D8" s="209"/>
      <c r="E8" s="210"/>
      <c r="F8" s="222">
        <f t="shared" ref="F8:G10" si="0">ROUNDUP(D8/1.1,2)</f>
        <v>0</v>
      </c>
      <c r="G8" s="223">
        <f t="shared" si="0"/>
        <v>0</v>
      </c>
      <c r="H8" s="211"/>
      <c r="I8" s="211"/>
      <c r="J8" s="239">
        <f t="shared" ref="J8:K10" si="1">F8*1.1</f>
        <v>0</v>
      </c>
      <c r="K8" s="239">
        <f t="shared" si="1"/>
        <v>0</v>
      </c>
    </row>
    <row r="9" spans="1:253" ht="20.25" customHeight="1">
      <c r="B9" s="207" t="s">
        <v>12</v>
      </c>
      <c r="C9" s="212">
        <v>30</v>
      </c>
      <c r="D9" s="213"/>
      <c r="E9" s="214"/>
      <c r="F9" s="222">
        <f t="shared" si="0"/>
        <v>0</v>
      </c>
      <c r="G9" s="223">
        <f t="shared" si="0"/>
        <v>0</v>
      </c>
      <c r="H9" s="211"/>
      <c r="I9" s="211"/>
      <c r="J9" s="239">
        <f t="shared" si="1"/>
        <v>0</v>
      </c>
      <c r="K9" s="239">
        <f t="shared" si="1"/>
        <v>0</v>
      </c>
    </row>
    <row r="10" spans="1:253" ht="20.25" customHeight="1" thickBot="1">
      <c r="B10" s="207" t="s">
        <v>13</v>
      </c>
      <c r="C10" s="215">
        <v>9999</v>
      </c>
      <c r="D10" s="216"/>
      <c r="E10" s="217"/>
      <c r="F10" s="222">
        <f t="shared" si="0"/>
        <v>0</v>
      </c>
      <c r="G10" s="223">
        <f t="shared" si="0"/>
        <v>0</v>
      </c>
      <c r="H10" s="211"/>
      <c r="I10" s="211"/>
      <c r="J10" s="239">
        <f t="shared" si="1"/>
        <v>0</v>
      </c>
      <c r="K10" s="239">
        <f t="shared" si="1"/>
        <v>0</v>
      </c>
    </row>
    <row r="11" spans="1:253" ht="18" customHeight="1" thickBot="1"/>
    <row r="12" spans="1:253" ht="18" customHeight="1" thickBot="1">
      <c r="B12" s="228" t="s">
        <v>23</v>
      </c>
      <c r="C12" s="224" t="str">
        <f>基本情報!D41</f>
        <v>XX,XXX</v>
      </c>
      <c r="D12" s="231" t="s">
        <v>188</v>
      </c>
      <c r="E12" s="226" t="str">
        <f>基本情報!D42</f>
        <v>■ CIF      □ CP/MB      □ （　　　　）</v>
      </c>
    </row>
    <row r="13" spans="1:253" ht="10.050000000000001" customHeight="1">
      <c r="C13" s="85"/>
    </row>
    <row r="14" spans="1:253" ht="18" customHeight="1"/>
    <row r="15" spans="1:253" ht="13.8" thickBot="1">
      <c r="C15" s="230" t="s">
        <v>235</v>
      </c>
    </row>
    <row r="16" spans="1:253" ht="18" customHeight="1" thickBot="1">
      <c r="B16" s="228" t="s">
        <v>236</v>
      </c>
      <c r="C16" s="218"/>
      <c r="D16" s="232" t="s">
        <v>229</v>
      </c>
    </row>
    <row r="17" spans="1:11" ht="20.25" customHeight="1" thickBot="1">
      <c r="A17" s="219"/>
    </row>
    <row r="18" spans="1:11" ht="20.25" customHeight="1" thickBot="1">
      <c r="A18" s="219"/>
      <c r="B18" s="228" t="s">
        <v>189</v>
      </c>
      <c r="C18" s="220"/>
      <c r="D18" s="231" t="s">
        <v>263</v>
      </c>
      <c r="F18" s="228" t="s">
        <v>189</v>
      </c>
      <c r="G18" s="225">
        <f>ROUNDUP(C18/1.1,2)</f>
        <v>0</v>
      </c>
      <c r="H18" s="231" t="s">
        <v>193</v>
      </c>
      <c r="I18" s="91"/>
      <c r="K18" s="239">
        <f>G18*1.1</f>
        <v>0</v>
      </c>
    </row>
    <row r="20" spans="1:11" ht="20.25" customHeight="1">
      <c r="B20" s="228" t="s">
        <v>237</v>
      </c>
      <c r="C20" s="226" t="str">
        <f>基本情報!D43</f>
        <v>■ あり     □ 廃止済</v>
      </c>
    </row>
    <row r="21" spans="1:11" ht="20.25" customHeight="1">
      <c r="B21" s="229" t="s">
        <v>238</v>
      </c>
      <c r="C21" s="227" t="str">
        <f>基本情報!D44</f>
        <v>□ 現状のまま　□ 廃止する</v>
      </c>
    </row>
  </sheetData>
  <sheetProtection sheet="1" objects="1" scenarios="1"/>
  <mergeCells count="1">
    <mergeCell ref="F2:H2"/>
  </mergeCells>
  <phoneticPr fontId="2"/>
  <pageMargins left="0.25" right="0.25" top="0.75" bottom="0.75" header="0.3" footer="0.3"/>
  <pageSetup paperSize="9" scale="87" orientation="portrait"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CB5E-0205-429B-9E50-B2636E34A037}">
  <dimension ref="B1:D46"/>
  <sheetViews>
    <sheetView showGridLines="0" workbookViewId="0">
      <selection activeCell="D48" sqref="D48"/>
    </sheetView>
  </sheetViews>
  <sheetFormatPr defaultRowHeight="13.2"/>
  <sheetData>
    <row r="1" spans="2:2">
      <c r="B1" s="68" t="s">
        <v>234</v>
      </c>
    </row>
    <row r="2" spans="2:2">
      <c r="B2" t="s">
        <v>139</v>
      </c>
    </row>
    <row r="3" spans="2:2">
      <c r="B3" t="s">
        <v>140</v>
      </c>
    </row>
    <row r="4" spans="2:2">
      <c r="B4" t="s">
        <v>141</v>
      </c>
    </row>
    <row r="5" spans="2:2">
      <c r="B5" t="s">
        <v>142</v>
      </c>
    </row>
    <row r="6" spans="2:2">
      <c r="B6" t="s">
        <v>143</v>
      </c>
    </row>
    <row r="7" spans="2:2">
      <c r="B7" t="s">
        <v>144</v>
      </c>
    </row>
    <row r="8" spans="2:2">
      <c r="B8" t="s">
        <v>145</v>
      </c>
    </row>
    <row r="9" spans="2:2">
      <c r="B9" t="s">
        <v>146</v>
      </c>
    </row>
    <row r="10" spans="2:2">
      <c r="B10" t="s">
        <v>147</v>
      </c>
    </row>
    <row r="11" spans="2:2">
      <c r="B11" t="s">
        <v>148</v>
      </c>
    </row>
    <row r="12" spans="2:2">
      <c r="B12" t="s">
        <v>149</v>
      </c>
    </row>
    <row r="13" spans="2:2">
      <c r="B13" t="s">
        <v>150</v>
      </c>
    </row>
    <row r="14" spans="2:2">
      <c r="B14" t="s">
        <v>151</v>
      </c>
    </row>
    <row r="15" spans="2:2">
      <c r="B15" t="s">
        <v>152</v>
      </c>
    </row>
    <row r="16" spans="2:2">
      <c r="B16" t="s">
        <v>153</v>
      </c>
    </row>
    <row r="17" spans="2:2">
      <c r="B17" t="s">
        <v>154</v>
      </c>
    </row>
    <row r="18" spans="2:2">
      <c r="B18" t="s">
        <v>155</v>
      </c>
    </row>
    <row r="19" spans="2:2">
      <c r="B19" t="s">
        <v>156</v>
      </c>
    </row>
    <row r="20" spans="2:2">
      <c r="B20" t="s">
        <v>157</v>
      </c>
    </row>
    <row r="21" spans="2:2">
      <c r="B21" t="s">
        <v>158</v>
      </c>
    </row>
    <row r="22" spans="2:2">
      <c r="B22" t="s">
        <v>159</v>
      </c>
    </row>
    <row r="23" spans="2:2">
      <c r="B23" t="s">
        <v>160</v>
      </c>
    </row>
    <row r="24" spans="2:2">
      <c r="B24" t="s">
        <v>161</v>
      </c>
    </row>
    <row r="25" spans="2:2">
      <c r="B25" t="s">
        <v>162</v>
      </c>
    </row>
    <row r="26" spans="2:2">
      <c r="B26" t="s">
        <v>163</v>
      </c>
    </row>
    <row r="27" spans="2:2">
      <c r="B27" t="s">
        <v>164</v>
      </c>
    </row>
    <row r="28" spans="2:2">
      <c r="B28" t="s">
        <v>165</v>
      </c>
    </row>
    <row r="29" spans="2:2">
      <c r="B29" t="s">
        <v>166</v>
      </c>
    </row>
    <row r="30" spans="2:2">
      <c r="B30" t="s">
        <v>167</v>
      </c>
    </row>
    <row r="31" spans="2:2">
      <c r="B31" t="s">
        <v>168</v>
      </c>
    </row>
    <row r="32" spans="2:2">
      <c r="B32" t="s">
        <v>169</v>
      </c>
    </row>
    <row r="33" spans="2:4">
      <c r="B33" t="s">
        <v>170</v>
      </c>
    </row>
    <row r="34" spans="2:4">
      <c r="B34" t="s">
        <v>171</v>
      </c>
    </row>
    <row r="35" spans="2:4">
      <c r="B35" t="s">
        <v>172</v>
      </c>
    </row>
    <row r="36" spans="2:4">
      <c r="B36" t="s">
        <v>173</v>
      </c>
    </row>
    <row r="37" spans="2:4">
      <c r="B37" t="s">
        <v>174</v>
      </c>
    </row>
    <row r="38" spans="2:4">
      <c r="B38" t="s">
        <v>175</v>
      </c>
    </row>
    <row r="39" spans="2:4">
      <c r="B39" t="s">
        <v>176</v>
      </c>
    </row>
    <row r="40" spans="2:4">
      <c r="B40" t="s">
        <v>177</v>
      </c>
    </row>
    <row r="41" spans="2:4">
      <c r="B41" t="s">
        <v>178</v>
      </c>
    </row>
    <row r="42" spans="2:4">
      <c r="B42" t="s">
        <v>179</v>
      </c>
      <c r="D42" s="69"/>
    </row>
    <row r="43" spans="2:4">
      <c r="B43" t="s">
        <v>180</v>
      </c>
    </row>
    <row r="44" spans="2:4">
      <c r="B44" t="s">
        <v>181</v>
      </c>
    </row>
    <row r="45" spans="2:4">
      <c r="B45" t="s">
        <v>182</v>
      </c>
    </row>
    <row r="46" spans="2:4">
      <c r="B46" t="s">
        <v>213</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CB90DB68595D34F91EE49EE6C45A527" ma:contentTypeVersion="0" ma:contentTypeDescription="新しいドキュメントを作成します。" ma:contentTypeScope="" ma:versionID="1cfb86d0da636ebd811d74d67cda2f20">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294E2B5-75FB-474E-A872-DD0111C5FDB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E72715-F3FD-4440-99B3-5B2CC92CE4D9}">
  <ds:schemaRefs>
    <ds:schemaRef ds:uri="http://schemas.microsoft.com/sharepoint/v3/contenttype/forms"/>
  </ds:schemaRefs>
</ds:datastoreItem>
</file>

<file path=customXml/itemProps3.xml><?xml version="1.0" encoding="utf-8"?>
<ds:datastoreItem xmlns:ds="http://schemas.openxmlformats.org/officeDocument/2006/customXml" ds:itemID="{5D58471A-B642-4BDC-8A5A-32D266BBF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基本情報</vt:lpstr>
      <vt:lpstr>原料購入単価</vt:lpstr>
      <vt:lpstr>ガス販売量</vt:lpstr>
      <vt:lpstr>投資情報（土地）</vt:lpstr>
      <vt:lpstr>５．メーター交換</vt:lpstr>
      <vt:lpstr>５．メーター交換（内訳）</vt:lpstr>
      <vt:lpstr>投資情報 (設備)</vt:lpstr>
      <vt:lpstr>料金設定</vt:lpstr>
      <vt:lpstr>和暦変換表</vt:lpstr>
      <vt:lpstr>'５．メーター交換'!Print_Area</vt:lpstr>
      <vt:lpstr>'５．メーター交換（内訳）'!Print_Area</vt:lpstr>
      <vt:lpstr>ガス販売量!Print_Area</vt:lpstr>
      <vt:lpstr>基本情報!Print_Area</vt:lpstr>
      <vt:lpstr>原料購入単価!Print_Area</vt:lpstr>
      <vt:lpstr>'投資情報 (設備)'!Print_Area</vt:lpstr>
      <vt:lpstr>'投資情報（土地）'!Print_Area</vt:lpstr>
      <vt:lpstr>料金設定!Print_Area</vt:lpstr>
      <vt:lpstr>基本情報!Print_Titles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CG7</dc:creator>
  <cp:lastModifiedBy>秀幸 原</cp:lastModifiedBy>
  <cp:lastPrinted>2025-06-02T20:46:24Z</cp:lastPrinted>
  <dcterms:created xsi:type="dcterms:W3CDTF">2010-12-12T03:14:38Z</dcterms:created>
  <dcterms:modified xsi:type="dcterms:W3CDTF">2025-06-02T23:10:47Z</dcterms:modified>
</cp:coreProperties>
</file>